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5440" windowHeight="15840" activeTab="1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aka po izvor" sheetId="10" r:id="rId5"/>
  </sheets>
  <definedNames>
    <definedName name="_xlnm._FilterDatabase" localSheetId="1" hidden="1">'Opći dio - Prihodi'!$A$2:$F$31</definedName>
    <definedName name="_xlnm._FilterDatabase" localSheetId="2" hidden="1">'Opći dio - Rashodi'!$A$2:$F$45</definedName>
    <definedName name="_xlnm.Print_Titles" localSheetId="3">'Plan prih. po izvorima'!$1:$1</definedName>
    <definedName name="_xlnm.Print_Titles" localSheetId="4">'Plan rash. i izdataka po izvor'!$A:$B,'Plan rash. i izdataka po izvor'!$3:$3</definedName>
    <definedName name="_xlnm.Print_Area" localSheetId="3">'Plan prih. po izvorima'!$A$1:$H$37</definedName>
    <definedName name="_xlnm.Print_Area" localSheetId="0">'Sažetak općeg dijela'!$A$10:$H$34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6" i="2" l="1"/>
  <c r="D36" i="2"/>
  <c r="E36" i="2"/>
  <c r="F36" i="2"/>
  <c r="G36" i="2"/>
  <c r="H36" i="2"/>
  <c r="B36" i="2"/>
  <c r="C24" i="2"/>
  <c r="D24" i="2"/>
  <c r="E24" i="2"/>
  <c r="F24" i="2"/>
  <c r="G24" i="2"/>
  <c r="H24" i="2"/>
  <c r="B24" i="2"/>
  <c r="C12" i="2"/>
  <c r="D12" i="2"/>
  <c r="E12" i="2"/>
  <c r="F12" i="2"/>
  <c r="G12" i="2"/>
  <c r="H12" i="2"/>
  <c r="B12" i="2"/>
  <c r="S44" i="10" l="1"/>
  <c r="S43" i="10"/>
  <c r="S42" i="10"/>
  <c r="S41" i="10"/>
  <c r="S40" i="10"/>
  <c r="W39" i="10"/>
  <c r="V39" i="10"/>
  <c r="U39" i="10"/>
  <c r="T39" i="10"/>
  <c r="S39" i="10"/>
  <c r="S38" i="10"/>
  <c r="S37" i="10"/>
  <c r="S36" i="10"/>
  <c r="W35" i="10"/>
  <c r="V35" i="10"/>
  <c r="U35" i="10"/>
  <c r="T35" i="10"/>
  <c r="S35" i="10"/>
  <c r="W34" i="10"/>
  <c r="V34" i="10"/>
  <c r="U34" i="10"/>
  <c r="T34" i="10"/>
  <c r="S34" i="10"/>
  <c r="W33" i="10"/>
  <c r="V33" i="10"/>
  <c r="U33" i="10"/>
  <c r="T33" i="10"/>
  <c r="S33" i="10"/>
  <c r="S31" i="10"/>
  <c r="S30" i="10"/>
  <c r="W29" i="10"/>
  <c r="V29" i="10"/>
  <c r="U29" i="10"/>
  <c r="T29" i="10"/>
  <c r="S29" i="10"/>
  <c r="W28" i="10"/>
  <c r="V28" i="10"/>
  <c r="U28" i="10"/>
  <c r="T28" i="10"/>
  <c r="S28" i="10"/>
  <c r="S27" i="10"/>
  <c r="W26" i="10"/>
  <c r="V26" i="10"/>
  <c r="U26" i="10"/>
  <c r="T26" i="10"/>
  <c r="S26" i="10"/>
  <c r="S25" i="10"/>
  <c r="W24" i="10"/>
  <c r="V24" i="10"/>
  <c r="U24" i="10"/>
  <c r="T24" i="10"/>
  <c r="S24" i="10"/>
  <c r="S23" i="10"/>
  <c r="S22" i="10"/>
  <c r="S21" i="10"/>
  <c r="S20" i="10"/>
  <c r="S19" i="10"/>
  <c r="W18" i="10"/>
  <c r="V18" i="10"/>
  <c r="U18" i="10"/>
  <c r="T18" i="10"/>
  <c r="S18" i="10"/>
  <c r="S17" i="10"/>
  <c r="S16" i="10"/>
  <c r="S15" i="10"/>
  <c r="W14" i="10"/>
  <c r="V14" i="10"/>
  <c r="U14" i="10"/>
  <c r="T14" i="10"/>
  <c r="S14" i="10"/>
  <c r="W13" i="10"/>
  <c r="V13" i="10"/>
  <c r="U13" i="10"/>
  <c r="T13" i="10"/>
  <c r="S13" i="10"/>
  <c r="W12" i="10"/>
  <c r="V12" i="10"/>
  <c r="U12" i="10"/>
  <c r="T12" i="10"/>
  <c r="S12" i="10"/>
  <c r="X14" i="10"/>
  <c r="X18" i="10"/>
  <c r="X24" i="10"/>
  <c r="X26" i="10"/>
  <c r="X29" i="10"/>
  <c r="X28" i="10" s="1"/>
  <c r="X35" i="10"/>
  <c r="X34" i="10" s="1"/>
  <c r="X33" i="10" s="1"/>
  <c r="X39" i="10"/>
  <c r="K44" i="10" l="1"/>
  <c r="C44" i="10"/>
  <c r="K43" i="10"/>
  <c r="C43" i="10"/>
  <c r="K42" i="10"/>
  <c r="C42" i="10"/>
  <c r="K41" i="10"/>
  <c r="C41" i="10"/>
  <c r="K40" i="10"/>
  <c r="C40" i="10"/>
  <c r="Z39" i="10"/>
  <c r="Y39" i="10"/>
  <c r="Y34" i="10" s="1"/>
  <c r="Y33" i="10" s="1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E34" i="10" s="1"/>
  <c r="E33" i="10" s="1"/>
  <c r="D39" i="10"/>
  <c r="C39" i="10"/>
  <c r="K38" i="10"/>
  <c r="C38" i="10"/>
  <c r="K37" i="10"/>
  <c r="C37" i="10"/>
  <c r="C35" i="10" s="1"/>
  <c r="C34" i="10" s="1"/>
  <c r="C33" i="10" s="1"/>
  <c r="K36" i="10"/>
  <c r="K35" i="10" s="1"/>
  <c r="K34" i="10" s="1"/>
  <c r="K33" i="10" s="1"/>
  <c r="C36" i="10"/>
  <c r="Z35" i="10"/>
  <c r="Z34" i="10" s="1"/>
  <c r="Z33" i="10" s="1"/>
  <c r="Y35" i="10"/>
  <c r="R35" i="10"/>
  <c r="Q35" i="10"/>
  <c r="P35" i="10"/>
  <c r="O35" i="10"/>
  <c r="N35" i="10"/>
  <c r="M35" i="10"/>
  <c r="L35" i="10"/>
  <c r="J35" i="10"/>
  <c r="J34" i="10" s="1"/>
  <c r="J33" i="10" s="1"/>
  <c r="I35" i="10"/>
  <c r="H35" i="10"/>
  <c r="H34" i="10" s="1"/>
  <c r="H33" i="10" s="1"/>
  <c r="G35" i="10"/>
  <c r="F35" i="10"/>
  <c r="F34" i="10" s="1"/>
  <c r="F33" i="10" s="1"/>
  <c r="E35" i="10"/>
  <c r="D35" i="10"/>
  <c r="R34" i="10"/>
  <c r="R33" i="10" s="1"/>
  <c r="P34" i="10"/>
  <c r="P33" i="10" s="1"/>
  <c r="N34" i="10"/>
  <c r="L34" i="10"/>
  <c r="D34" i="10"/>
  <c r="D33" i="10" s="1"/>
  <c r="N33" i="10"/>
  <c r="L33" i="10"/>
  <c r="K31" i="10"/>
  <c r="C31" i="10"/>
  <c r="C29" i="10" s="1"/>
  <c r="C28" i="10" s="1"/>
  <c r="K30" i="10"/>
  <c r="K29" i="10" s="1"/>
  <c r="K28" i="10" s="1"/>
  <c r="C30" i="10"/>
  <c r="Z29" i="10"/>
  <c r="Z28" i="10" s="1"/>
  <c r="Y29" i="10"/>
  <c r="R29" i="10"/>
  <c r="Q29" i="10"/>
  <c r="Q28" i="10" s="1"/>
  <c r="P29" i="10"/>
  <c r="O29" i="10"/>
  <c r="O28" i="10" s="1"/>
  <c r="N29" i="10"/>
  <c r="M29" i="10"/>
  <c r="M28" i="10" s="1"/>
  <c r="L29" i="10"/>
  <c r="J29" i="10"/>
  <c r="J28" i="10" s="1"/>
  <c r="I29" i="10"/>
  <c r="H29" i="10"/>
  <c r="H28" i="10" s="1"/>
  <c r="G29" i="10"/>
  <c r="F29" i="10"/>
  <c r="F28" i="10" s="1"/>
  <c r="E29" i="10"/>
  <c r="D29" i="10"/>
  <c r="D28" i="10" s="1"/>
  <c r="Y28" i="10"/>
  <c r="R28" i="10"/>
  <c r="P28" i="10"/>
  <c r="N28" i="10"/>
  <c r="L28" i="10"/>
  <c r="I28" i="10"/>
  <c r="G28" i="10"/>
  <c r="E28" i="10"/>
  <c r="K27" i="10"/>
  <c r="C27" i="10"/>
  <c r="C26" i="10" s="1"/>
  <c r="Z26" i="10"/>
  <c r="Y26" i="10"/>
  <c r="R26" i="10"/>
  <c r="R13" i="10" s="1"/>
  <c r="R12" i="10" s="1"/>
  <c r="Q26" i="10"/>
  <c r="P26" i="10"/>
  <c r="O26" i="10"/>
  <c r="N26" i="10"/>
  <c r="N13" i="10" s="1"/>
  <c r="N12" i="10" s="1"/>
  <c r="N5" i="10" s="1"/>
  <c r="M26" i="10"/>
  <c r="L26" i="10"/>
  <c r="K26" i="10"/>
  <c r="J26" i="10"/>
  <c r="I26" i="10"/>
  <c r="H26" i="10"/>
  <c r="G26" i="10"/>
  <c r="F26" i="10"/>
  <c r="E26" i="10"/>
  <c r="D26" i="10"/>
  <c r="K25" i="10"/>
  <c r="K24" i="10" s="1"/>
  <c r="C25" i="10"/>
  <c r="C24" i="10" s="1"/>
  <c r="Z24" i="10"/>
  <c r="Y24" i="10"/>
  <c r="R24" i="10"/>
  <c r="Q24" i="10"/>
  <c r="P24" i="10"/>
  <c r="O24" i="10"/>
  <c r="N24" i="10"/>
  <c r="M24" i="10"/>
  <c r="L24" i="10"/>
  <c r="J24" i="10"/>
  <c r="I24" i="10"/>
  <c r="H24" i="10"/>
  <c r="G24" i="10"/>
  <c r="F24" i="10"/>
  <c r="E24" i="10"/>
  <c r="D24" i="10"/>
  <c r="K23" i="10"/>
  <c r="C23" i="10"/>
  <c r="K22" i="10"/>
  <c r="C22" i="10"/>
  <c r="K21" i="10"/>
  <c r="C21" i="10"/>
  <c r="K20" i="10"/>
  <c r="C20" i="10"/>
  <c r="K19" i="10"/>
  <c r="C19" i="10"/>
  <c r="Z18" i="10"/>
  <c r="Y18" i="10"/>
  <c r="Y13" i="10" s="1"/>
  <c r="Y12" i="10" s="1"/>
  <c r="R18" i="10"/>
  <c r="Q18" i="10"/>
  <c r="P18" i="10"/>
  <c r="O18" i="10"/>
  <c r="N18" i="10"/>
  <c r="M18" i="10"/>
  <c r="L18" i="10"/>
  <c r="K18" i="10"/>
  <c r="J18" i="10"/>
  <c r="I18" i="10"/>
  <c r="I13" i="10" s="1"/>
  <c r="I12" i="10" s="1"/>
  <c r="H18" i="10"/>
  <c r="G18" i="10"/>
  <c r="G13" i="10" s="1"/>
  <c r="G12" i="10" s="1"/>
  <c r="F18" i="10"/>
  <c r="E18" i="10"/>
  <c r="E13" i="10" s="1"/>
  <c r="E12" i="10" s="1"/>
  <c r="D18" i="10"/>
  <c r="C18" i="10"/>
  <c r="K17" i="10"/>
  <c r="C17" i="10"/>
  <c r="K16" i="10"/>
  <c r="C16" i="10"/>
  <c r="C14" i="10" s="1"/>
  <c r="K15" i="10"/>
  <c r="C15" i="10"/>
  <c r="Z14" i="10"/>
  <c r="Z13" i="10" s="1"/>
  <c r="Z12" i="10" s="1"/>
  <c r="Z5" i="10" s="1"/>
  <c r="Y14" i="10"/>
  <c r="V5" i="10"/>
  <c r="R14" i="10"/>
  <c r="Q14" i="10"/>
  <c r="P14" i="10"/>
  <c r="O14" i="10"/>
  <c r="N14" i="10"/>
  <c r="M14" i="10"/>
  <c r="L14" i="10"/>
  <c r="J14" i="10"/>
  <c r="J13" i="10" s="1"/>
  <c r="I14" i="10"/>
  <c r="H14" i="10"/>
  <c r="H13" i="10" s="1"/>
  <c r="H12" i="10" s="1"/>
  <c r="G14" i="10"/>
  <c r="F14" i="10"/>
  <c r="F13" i="10" s="1"/>
  <c r="E14" i="10"/>
  <c r="D14" i="10"/>
  <c r="D13" i="10" s="1"/>
  <c r="D12" i="10" s="1"/>
  <c r="D5" i="10" s="1"/>
  <c r="X13" i="10"/>
  <c r="X12" i="10" s="1"/>
  <c r="X5" i="10" s="1"/>
  <c r="T5" i="10"/>
  <c r="P13" i="10"/>
  <c r="L13" i="10"/>
  <c r="L12" i="10" s="1"/>
  <c r="L5" i="10" s="1"/>
  <c r="P12" i="10"/>
  <c r="J12" i="10" l="1"/>
  <c r="J5" i="10" s="1"/>
  <c r="S5" i="10"/>
  <c r="O13" i="10"/>
  <c r="O12" i="10" s="1"/>
  <c r="O5" i="10" s="1"/>
  <c r="M34" i="10"/>
  <c r="M33" i="10" s="1"/>
  <c r="Q34" i="10"/>
  <c r="Q33" i="10" s="1"/>
  <c r="Q5" i="10" s="1"/>
  <c r="Q13" i="10"/>
  <c r="Q12" i="10" s="1"/>
  <c r="C13" i="10"/>
  <c r="C12" i="10" s="1"/>
  <c r="M13" i="10"/>
  <c r="M12" i="10" s="1"/>
  <c r="O34" i="10"/>
  <c r="O33" i="10" s="1"/>
  <c r="F12" i="10"/>
  <c r="F5" i="10" s="1"/>
  <c r="K14" i="10"/>
  <c r="H5" i="10"/>
  <c r="P5" i="10"/>
  <c r="G34" i="10"/>
  <c r="G33" i="10" s="1"/>
  <c r="R5" i="10"/>
  <c r="I34" i="10"/>
  <c r="I33" i="10" s="1"/>
  <c r="I5" i="10" s="1"/>
  <c r="C5" i="10"/>
  <c r="E5" i="10"/>
  <c r="M5" i="10"/>
  <c r="U5" i="10"/>
  <c r="Y5" i="10"/>
  <c r="K13" i="10"/>
  <c r="K12" i="10" s="1"/>
  <c r="K5" i="10" s="1"/>
  <c r="G5" i="10"/>
  <c r="W5" i="10"/>
  <c r="E17" i="6" l="1"/>
  <c r="E9" i="6" l="1"/>
  <c r="F9" i="6"/>
  <c r="E11" i="6"/>
  <c r="F11" i="6"/>
  <c r="F24" i="6"/>
  <c r="F27" i="6"/>
  <c r="E24" i="6"/>
  <c r="E27" i="6"/>
  <c r="D11" i="6"/>
  <c r="D9" i="6"/>
  <c r="F4" i="6" l="1"/>
  <c r="E4" i="6"/>
  <c r="E4" i="7" l="1"/>
  <c r="F4" i="7"/>
  <c r="D4" i="7"/>
  <c r="F29" i="7" l="1"/>
  <c r="F28" i="7" s="1"/>
  <c r="F25" i="7"/>
  <c r="F23" i="7"/>
  <c r="F22" i="7" s="1"/>
  <c r="F20" i="7"/>
  <c r="F17" i="7"/>
  <c r="F14" i="7"/>
  <c r="F12" i="7"/>
  <c r="F9" i="7"/>
  <c r="E29" i="7"/>
  <c r="E28" i="7" s="1"/>
  <c r="E25" i="7"/>
  <c r="E22" i="7" s="1"/>
  <c r="E23" i="7"/>
  <c r="E20" i="7"/>
  <c r="E17" i="7"/>
  <c r="E14" i="7"/>
  <c r="E12" i="7"/>
  <c r="E9" i="7"/>
  <c r="B25" i="2" l="1"/>
  <c r="E3" i="7"/>
  <c r="F3" i="7"/>
  <c r="D24" i="6" l="1"/>
  <c r="B13" i="2" l="1"/>
  <c r="A4" i="6" l="1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G30" i="9" l="1"/>
  <c r="F30" i="9"/>
  <c r="H18" i="9"/>
  <c r="G18" i="9"/>
  <c r="F18" i="9"/>
  <c r="H15" i="9"/>
  <c r="G15" i="9"/>
  <c r="F15" i="9"/>
  <c r="F21" i="9" l="1"/>
  <c r="F32" i="9" s="1"/>
  <c r="H21" i="9"/>
  <c r="H32" i="9" s="1"/>
  <c r="G21" i="9"/>
  <c r="G32" i="9" s="1"/>
  <c r="E44" i="6"/>
  <c r="F44" i="6"/>
  <c r="D44" i="6"/>
  <c r="E42" i="6"/>
  <c r="F42" i="6"/>
  <c r="D42" i="6"/>
  <c r="D36" i="6"/>
  <c r="D21" i="6"/>
  <c r="D17" i="6"/>
  <c r="D38" i="6" l="1"/>
  <c r="D34" i="6" s="1"/>
  <c r="D41" i="6"/>
  <c r="F41" i="6"/>
  <c r="E41" i="6"/>
  <c r="F17" i="6"/>
  <c r="A7" i="7"/>
  <c r="A8" i="7"/>
  <c r="A31" i="7"/>
  <c r="A30" i="7"/>
  <c r="A29" i="7"/>
  <c r="A28" i="7"/>
  <c r="A27" i="7"/>
  <c r="A26" i="7"/>
  <c r="A25" i="7"/>
  <c r="D23" i="7"/>
  <c r="A24" i="7"/>
  <c r="A23" i="7"/>
  <c r="A22" i="7"/>
  <c r="D20" i="7"/>
  <c r="A21" i="7"/>
  <c r="A20" i="7"/>
  <c r="A19" i="7"/>
  <c r="A18" i="7"/>
  <c r="A17" i="7"/>
  <c r="A16" i="7"/>
  <c r="A15" i="7"/>
  <c r="A14" i="7"/>
  <c r="D12" i="7"/>
  <c r="A13" i="7"/>
  <c r="A12" i="7"/>
  <c r="A11" i="7"/>
  <c r="A10" i="7"/>
  <c r="A9" i="7"/>
  <c r="A6" i="7"/>
  <c r="A5" i="7"/>
  <c r="A4" i="7"/>
  <c r="A3" i="7"/>
  <c r="F38" i="6"/>
  <c r="E38" i="6"/>
  <c r="F36" i="6"/>
  <c r="E36" i="6"/>
  <c r="D27" i="6"/>
  <c r="A3" i="6"/>
  <c r="D23" i="6" l="1"/>
  <c r="E34" i="6"/>
  <c r="F34" i="6"/>
  <c r="D19" i="6"/>
  <c r="E8" i="6"/>
  <c r="D14" i="6"/>
  <c r="F14" i="6"/>
  <c r="D8" i="6"/>
  <c r="F8" i="6"/>
  <c r="D9" i="7"/>
  <c r="D25" i="7"/>
  <c r="D22" i="7" s="1"/>
  <c r="D17" i="7"/>
  <c r="D29" i="7"/>
  <c r="D28" i="7" s="1"/>
  <c r="D14" i="7"/>
  <c r="E14" i="6"/>
  <c r="D4" i="6"/>
  <c r="D3" i="7" l="1"/>
  <c r="E23" i="6"/>
  <c r="E21" i="6" s="1"/>
  <c r="E19" i="6" s="1"/>
  <c r="E3" i="6" s="1"/>
  <c r="F23" i="6"/>
  <c r="F21" i="6" s="1"/>
  <c r="F19" i="6" s="1"/>
  <c r="F3" i="6" s="1"/>
  <c r="D3" i="6"/>
  <c r="B37" i="2" l="1"/>
</calcChain>
</file>

<file path=xl/sharedStrings.xml><?xml version="1.0" encoding="utf-8"?>
<sst xmlns="http://schemas.openxmlformats.org/spreadsheetml/2006/main" count="262" uniqueCount="180">
  <si>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</si>
  <si>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</si>
  <si>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</si>
  <si>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</si>
  <si>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</si>
  <si>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</si>
  <si>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</si>
  <si>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</si>
  <si>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</si>
  <si>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</si>
  <si>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</si>
  <si>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</si>
  <si>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</si>
  <si>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</si>
  <si>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</si>
  <si>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</si>
  <si>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</si>
  <si>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</si>
  <si>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</si>
  <si>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</si>
  <si>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</si>
  <si>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</si>
  <si>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</si>
  <si>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</si>
  <si>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</si>
  <si>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</si>
  <si>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</si>
  <si>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</si>
  <si>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</si>
  <si>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</si>
  <si>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</si>
  <si>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</si>
  <si>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</si>
  <si>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</si>
  <si>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</si>
  <si>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</si>
  <si>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</si>
  <si>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</si>
  <si>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len</t>
  </si>
  <si>
    <t>Račun iz računskog plana</t>
  </si>
  <si>
    <t>Račun iz raču.plana</t>
  </si>
  <si>
    <t>Dodatna ulaganja na građevinskim objektima</t>
  </si>
  <si>
    <t>3</t>
  </si>
  <si>
    <t>Rashodi poslovanja</t>
  </si>
  <si>
    <t>31</t>
  </si>
  <si>
    <t>311</t>
  </si>
  <si>
    <t>32</t>
  </si>
  <si>
    <t>321</t>
  </si>
  <si>
    <t>322</t>
  </si>
  <si>
    <t>323</t>
  </si>
  <si>
    <t>324</t>
  </si>
  <si>
    <t>Naknade troškova osobama izvan radnog odnosa</t>
  </si>
  <si>
    <t>329</t>
  </si>
  <si>
    <t>34</t>
  </si>
  <si>
    <t>Financijski rashodi</t>
  </si>
  <si>
    <t>342</t>
  </si>
  <si>
    <t>Kamate za primljene kredite i zajmove</t>
  </si>
  <si>
    <t>343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</si>
  <si>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</si>
  <si>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</si>
  <si>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</si>
  <si>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</si>
  <si>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</si>
  <si>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</si>
  <si>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Kazne, penali i naknade štete</t>
  </si>
  <si>
    <t>4</t>
  </si>
  <si>
    <t>41</t>
  </si>
  <si>
    <t>Rashodi za nabavu neproizvedene dugotrajne imovine</t>
  </si>
  <si>
    <t>411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</si>
  <si>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</si>
  <si>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</si>
  <si>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</si>
  <si>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</si>
  <si>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</si>
  <si>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</si>
  <si>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</si>
  <si>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423</t>
  </si>
  <si>
    <t>Prijevozna sredstva</t>
  </si>
  <si>
    <t>424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</si>
  <si>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</si>
  <si>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</si>
  <si>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</si>
  <si>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</si>
  <si>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</si>
  <si>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</si>
  <si>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</si>
  <si>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44</t>
  </si>
  <si>
    <t>Rashodi za nabavu proizvedene kratkotrajne imovine</t>
  </si>
  <si>
    <t>441</t>
  </si>
  <si>
    <t>Rashodi za nabavu zaliha</t>
  </si>
  <si>
    <t>45</t>
  </si>
  <si>
    <t>Rashodi za dodatna ulaganja na nefinancijskoj imovini</t>
  </si>
  <si>
    <t>451</t>
  </si>
  <si>
    <t>Dodatna ulaganja na postrojenjima i opremi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</si>
  <si>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</si>
  <si>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</si>
  <si>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</si>
  <si>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</si>
  <si>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</si>
  <si>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</si>
  <si>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</si>
  <si>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</si>
  <si>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</si>
  <si>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</si>
  <si>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</si>
  <si>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</si>
  <si>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</si>
  <si>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</si>
  <si>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</si>
  <si>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</si>
  <si>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</si>
  <si>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</si>
  <si>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</si>
  <si>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</si>
  <si>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</si>
  <si>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</si>
  <si>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na temelju ugovornih obaveza</t>
  </si>
  <si>
    <t xml:space="preserve">Prihodi iz nadležnog proračuna za financiranje redovne djelatnosti proračunskih korisnika 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</si>
  <si>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</si>
  <si>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</si>
  <si>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</si>
  <si>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</si>
  <si>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</si>
  <si>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</si>
  <si>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</si>
  <si>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</si>
  <si>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</si>
  <si>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</si>
  <si>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</si>
  <si>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</si>
  <si>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zajmovi od drugih razina vlasti</t>
  </si>
  <si>
    <t>PRIHODI OD PRODAJE NEFINANCIJSKE IMOVINE</t>
  </si>
  <si>
    <t>Prihodi od prodaje nefinancijske imovine i nadoknade šteta s osnova osiguranja</t>
  </si>
  <si>
    <t>Prijenosi između proračunskih korisnika istog proračuna</t>
  </si>
  <si>
    <t>Pomoći temeljem prijenosa EU sredstava</t>
  </si>
  <si>
    <t>369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</si>
  <si>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</si>
  <si>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</si>
  <si>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</si>
  <si>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</si>
  <si>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</si>
  <si>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Ukupno prihodi i primici za 2020.</t>
  </si>
  <si>
    <t>2021.</t>
  </si>
  <si>
    <t>Projekcija 2022.</t>
  </si>
  <si>
    <t>2022.</t>
  </si>
  <si>
    <t>Ukupno prihodi i primici za 2021.</t>
  </si>
  <si>
    <t>Ukupno prihodi i primici za 2022.</t>
  </si>
  <si>
    <t>PROJEKCIJA PLANA ZA 2022.</t>
  </si>
  <si>
    <t>Prijedlog plana 
za 2021.</t>
  </si>
  <si>
    <t>Projekcija plana
za 2022.</t>
  </si>
  <si>
    <t>Projekcija plana 
za 2023.</t>
  </si>
  <si>
    <t>Prijedlog plana 
za 2021</t>
  </si>
  <si>
    <t>Plan 2021.</t>
  </si>
  <si>
    <t>Projekcija 2023.</t>
  </si>
  <si>
    <t>2023.</t>
  </si>
  <si>
    <t>PRIJEDLOG PLANA ZA 2021.</t>
  </si>
  <si>
    <t>PROJEKCIJA PLANA ZA 2023.</t>
  </si>
  <si>
    <t>Osiguravanje uvjeta rada</t>
  </si>
  <si>
    <t>Lokacija</t>
  </si>
  <si>
    <t>Funkcija</t>
  </si>
  <si>
    <t>Razdjel 5</t>
  </si>
  <si>
    <t>Upravni odjel za odgoj i obrazovanje</t>
  </si>
  <si>
    <t>Glava  5</t>
  </si>
  <si>
    <t>Županijske ustanove srednjeg školstva</t>
  </si>
  <si>
    <t>Opći prihodi i primici / Prihodi za decentralizirane funkcije</t>
  </si>
  <si>
    <t>UČENIČKI DOM LOVRAN</t>
  </si>
  <si>
    <t>Program 5503</t>
  </si>
  <si>
    <t>Zakonski standard ustanova srednjeg školstva</t>
  </si>
  <si>
    <t>A 550103</t>
  </si>
  <si>
    <t>Program 5502</t>
  </si>
  <si>
    <t>Programi iznad zakonskog standarda srednjoškolskih ustanova</t>
  </si>
  <si>
    <t>A 550203</t>
  </si>
  <si>
    <t>Programi Školskog kurikuluma</t>
  </si>
  <si>
    <t>PRIJEDLOG FINANCIJSKOG PLANA (UČENIČKI DOM LOVRAN) ZA 2021. I                                                                                                                                                PROJEKCIJA PLANA ZA  2022. I 2023. GODINU</t>
  </si>
  <si>
    <t>UČENIČKI DOM LOVRAN          304</t>
  </si>
  <si>
    <t>OIB:20778874359</t>
  </si>
  <si>
    <t>Matični broj: 3839753</t>
  </si>
  <si>
    <t>IBAN: HR7223600001101207482</t>
  </si>
  <si>
    <t>RKPD: 0019628 NKD 55232</t>
  </si>
  <si>
    <t>IBAN: HR9423600001501180378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</si>
</sst>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5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name val="Arial"/>
      <family val="2"/>
      <charset val="238"/>
    </font>
    <font>
      <sz val="14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  <xf numFmtId="44" fontId="47" fillId="0" borderId="0" applyFont="0" applyFill="0" applyBorder="0" applyAlignment="0" applyProtection="0"/>
    <xf numFmtId="0" fontId="14" fillId="0" borderId="0"/>
  </cellStyleXfs>
  <cellXfs count="207">
    <xf numFmtId="0" fontId="0" fillId="0" borderId="0" xfId="0" applyNumberFormat="1" applyFill="1" applyBorder="1" applyAlignment="1" applyProtection="1"/>
    <xf numFmtId="0" fontId="18" fillId="0" borderId="0" xfId="0" applyFont="1"/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1" fontId="18" fillId="0" borderId="16" xfId="0" applyNumberFormat="1" applyFont="1" applyBorder="1" applyAlignment="1">
      <alignment horizontal="left" wrapText="1"/>
    </xf>
    <xf numFmtId="3" fontId="18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1" fontId="19" fillId="0" borderId="24" xfId="0" applyNumberFormat="1" applyFont="1" applyBorder="1" applyAlignment="1">
      <alignment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1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29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29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0" fontId="34" fillId="0" borderId="0" xfId="42" applyFont="1" applyAlignment="1">
      <alignment horizontal="left" vertical="center"/>
    </xf>
    <xf numFmtId="0" fontId="33" fillId="0" borderId="0" xfId="42" applyFont="1" applyAlignment="1">
      <alignment horizontal="left" indent="1"/>
    </xf>
    <xf numFmtId="0" fontId="35" fillId="0" borderId="31" xfId="42" applyFont="1" applyBorder="1" applyAlignment="1">
      <alignment horizontal="center" vertical="center" wrapText="1"/>
    </xf>
    <xf numFmtId="0" fontId="33" fillId="0" borderId="0" xfId="42" applyFont="1" applyAlignment="1"/>
    <xf numFmtId="0" fontId="35" fillId="20" borderId="32" xfId="42" applyFont="1" applyFill="1" applyBorder="1" applyAlignment="1">
      <alignment horizontal="left" wrapText="1" indent="4"/>
    </xf>
    <xf numFmtId="4" fontId="35" fillId="20" borderId="32" xfId="42" applyNumberFormat="1" applyFont="1" applyFill="1" applyBorder="1" applyAlignment="1">
      <alignment horizontal="right" wrapText="1"/>
    </xf>
    <xf numFmtId="4" fontId="38" fillId="20" borderId="32" xfId="42" applyNumberFormat="1" applyFont="1" applyFill="1" applyBorder="1" applyAlignment="1">
      <alignment horizontal="right" wrapText="1"/>
    </xf>
    <xf numFmtId="4" fontId="37" fillId="20" borderId="32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1" xfId="0" quotePrefix="1" applyFont="1" applyBorder="1" applyAlignment="1">
      <alignment horizontal="left" vertical="center" wrapText="1"/>
    </xf>
    <xf numFmtId="0" fontId="24" fillId="0" borderId="11" xfId="0" quotePrefix="1" applyFont="1" applyBorder="1" applyAlignment="1">
      <alignment horizontal="center" vertical="center" wrapText="1"/>
    </xf>
    <xf numFmtId="0" fontId="39" fillId="0" borderId="0" xfId="42" applyFont="1" applyAlignment="1">
      <alignment horizontal="right" vertical="center"/>
    </xf>
    <xf numFmtId="0" fontId="39" fillId="0" borderId="0" xfId="42" applyFont="1" applyAlignment="1">
      <alignment horizontal="left" indent="1"/>
    </xf>
    <xf numFmtId="0" fontId="33" fillId="0" borderId="0" xfId="42" applyFont="1" applyAlignment="1">
      <alignment horizontal="left"/>
    </xf>
    <xf numFmtId="0" fontId="35" fillId="0" borderId="31" xfId="42" applyFont="1" applyBorder="1" applyAlignment="1">
      <alignment vertical="center" wrapText="1"/>
    </xf>
    <xf numFmtId="0" fontId="35" fillId="20" borderId="32" xfId="42" applyFont="1" applyFill="1" applyBorder="1" applyAlignment="1">
      <alignment wrapText="1"/>
    </xf>
    <xf numFmtId="0" fontId="33" fillId="0" borderId="0" xfId="42" applyFont="1" applyAlignment="1">
      <alignment horizontal="left" indent="1"/>
    </xf>
    <xf numFmtId="0" fontId="19" fillId="0" borderId="33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left" wrapText="1"/>
    </xf>
    <xf numFmtId="0" fontId="40" fillId="0" borderId="0" xfId="0" applyNumberFormat="1" applyFont="1" applyFill="1" applyBorder="1" applyAlignment="1" applyProtection="1">
      <alignment wrapText="1"/>
    </xf>
    <xf numFmtId="0" fontId="26" fillId="0" borderId="28" xfId="0" quotePrefix="1" applyFont="1" applyBorder="1" applyAlignment="1">
      <alignment horizontal="left" wrapText="1"/>
    </xf>
    <xf numFmtId="0" fontId="26" fillId="0" borderId="11" xfId="0" quotePrefix="1" applyFont="1" applyBorder="1" applyAlignment="1">
      <alignment horizontal="left" wrapText="1"/>
    </xf>
    <xf numFmtId="0" fontId="26" fillId="0" borderId="11" xfId="0" quotePrefix="1" applyFont="1" applyBorder="1" applyAlignment="1">
      <alignment horizontal="center" wrapText="1"/>
    </xf>
    <xf numFmtId="0" fontId="26" fillId="0" borderId="11" xfId="0" quotePrefix="1" applyNumberFormat="1" applyFont="1" applyFill="1" applyBorder="1" applyAlignment="1" applyProtection="1">
      <alignment horizontal="left"/>
    </xf>
    <xf numFmtId="0" fontId="24" fillId="0" borderId="12" xfId="0" applyNumberFormat="1" applyFont="1" applyFill="1" applyBorder="1" applyAlignment="1" applyProtection="1">
      <alignment horizont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" fontId="26" fillId="26" borderId="12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right"/>
    </xf>
    <xf numFmtId="0" fontId="28" fillId="26" borderId="28" xfId="0" applyFont="1" applyFill="1" applyBorder="1" applyAlignment="1">
      <alignment horizontal="left"/>
    </xf>
    <xf numFmtId="0" fontId="18" fillId="26" borderId="11" xfId="0" applyNumberFormat="1" applyFont="1" applyFill="1" applyBorder="1" applyAlignment="1" applyProtection="1"/>
    <xf numFmtId="3" fontId="26" fillId="0" borderId="12" xfId="0" applyNumberFormat="1" applyFont="1" applyBorder="1" applyAlignment="1">
      <alignment horizontal="right"/>
    </xf>
    <xf numFmtId="3" fontId="26" fillId="26" borderId="12" xfId="0" applyNumberFormat="1" applyFont="1" applyFill="1" applyBorder="1" applyAlignment="1" applyProtection="1">
      <alignment horizontal="right" wrapText="1"/>
    </xf>
    <xf numFmtId="3" fontId="26" fillId="21" borderId="28" xfId="0" quotePrefix="1" applyNumberFormat="1" applyFont="1" applyFill="1" applyBorder="1" applyAlignment="1">
      <alignment horizontal="right"/>
    </xf>
    <xf numFmtId="3" fontId="26" fillId="21" borderId="12" xfId="0" applyNumberFormat="1" applyFont="1" applyFill="1" applyBorder="1" applyAlignment="1" applyProtection="1">
      <alignment horizontal="right" wrapText="1"/>
    </xf>
    <xf numFmtId="3" fontId="26" fillId="26" borderId="28" xfId="0" quotePrefix="1" applyNumberFormat="1" applyFont="1" applyFill="1" applyBorder="1" applyAlignment="1">
      <alignment horizontal="right"/>
    </xf>
    <xf numFmtId="0" fontId="40" fillId="0" borderId="0" xfId="0" applyNumberFormat="1" applyFont="1" applyFill="1" applyBorder="1" applyAlignment="1" applyProtection="1"/>
    <xf numFmtId="3" fontId="40" fillId="0" borderId="0" xfId="0" applyNumberFormat="1" applyFont="1" applyFill="1" applyBorder="1" applyAlignment="1" applyProtection="1"/>
    <xf numFmtId="0" fontId="43" fillId="0" borderId="0" xfId="0" applyNumberFormat="1" applyFont="1" applyFill="1" applyBorder="1" applyAlignment="1" applyProtection="1"/>
    <xf numFmtId="0" fontId="41" fillId="0" borderId="0" xfId="0" quotePrefix="1" applyNumberFormat="1" applyFont="1" applyFill="1" applyBorder="1" applyAlignment="1" applyProtection="1">
      <alignment horizontal="left" wrapText="1"/>
    </xf>
    <xf numFmtId="0" fontId="4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3" fontId="18" fillId="0" borderId="35" xfId="0" applyNumberFormat="1" applyFont="1" applyBorder="1"/>
    <xf numFmtId="0" fontId="22" fillId="0" borderId="36" xfId="0" applyNumberFormat="1" applyFont="1" applyFill="1" applyBorder="1" applyAlignment="1" applyProtection="1"/>
    <xf numFmtId="0" fontId="18" fillId="0" borderId="36" xfId="0" applyFont="1" applyBorder="1"/>
    <xf numFmtId="0" fontId="33" fillId="0" borderId="0" xfId="42" applyFont="1" applyAlignment="1">
      <alignment horizontal="left" indent="1"/>
    </xf>
    <xf numFmtId="0" fontId="46" fillId="20" borderId="32" xfId="42" applyFont="1" applyFill="1" applyBorder="1" applyAlignment="1">
      <alignment horizontal="left" wrapText="1" indent="5"/>
    </xf>
    <xf numFmtId="0" fontId="46" fillId="20" borderId="32" xfId="42" applyFont="1" applyFill="1" applyBorder="1" applyAlignment="1">
      <alignment wrapText="1"/>
    </xf>
    <xf numFmtId="1" fontId="19" fillId="0" borderId="25" xfId="0" applyNumberFormat="1" applyFont="1" applyBorder="1" applyAlignment="1">
      <alignment wrapText="1"/>
    </xf>
    <xf numFmtId="3" fontId="18" fillId="0" borderId="12" xfId="0" applyNumberFormat="1" applyFont="1" applyBorder="1"/>
    <xf numFmtId="4" fontId="33" fillId="0" borderId="0" xfId="42" applyNumberFormat="1" applyFont="1" applyAlignment="1">
      <alignment horizontal="left" indent="1"/>
    </xf>
    <xf numFmtId="1" fontId="18" fillId="0" borderId="20" xfId="0" applyNumberFormat="1" applyFont="1" applyBorder="1" applyAlignment="1">
      <alignment horizontal="left" wrapText="1"/>
    </xf>
    <xf numFmtId="0" fontId="29" fillId="0" borderId="0" xfId="42" applyFont="1" applyAlignment="1">
      <alignment horizontal="left" vertical="center"/>
    </xf>
    <xf numFmtId="0" fontId="48" fillId="0" borderId="0" xfId="42" applyFont="1" applyAlignment="1">
      <alignment horizontal="left"/>
    </xf>
    <xf numFmtId="0" fontId="48" fillId="0" borderId="0" xfId="42" applyFont="1" applyAlignment="1"/>
    <xf numFmtId="0" fontId="49" fillId="0" borderId="31" xfId="42" applyFont="1" applyBorder="1" applyAlignment="1">
      <alignment horizontal="center" vertical="center" wrapText="1"/>
    </xf>
    <xf numFmtId="0" fontId="50" fillId="0" borderId="31" xfId="42" applyFont="1" applyBorder="1" applyAlignment="1">
      <alignment horizontal="left" vertical="center" wrapText="1"/>
    </xf>
    <xf numFmtId="0" fontId="50" fillId="0" borderId="31" xfId="42" applyFont="1" applyBorder="1" applyAlignment="1">
      <alignment horizontal="center" vertical="center" wrapText="1"/>
    </xf>
    <xf numFmtId="0" fontId="49" fillId="20" borderId="32" xfId="42" applyFont="1" applyFill="1" applyBorder="1" applyAlignment="1">
      <alignment horizontal="left" vertical="center" wrapText="1"/>
    </xf>
    <xf numFmtId="0" fontId="50" fillId="20" borderId="32" xfId="42" applyFont="1" applyFill="1" applyBorder="1" applyAlignment="1">
      <alignment horizontal="left" wrapText="1"/>
    </xf>
    <xf numFmtId="4" fontId="50" fillId="20" borderId="32" xfId="42" applyNumberFormat="1" applyFont="1" applyFill="1" applyBorder="1" applyAlignment="1">
      <alignment vertical="center" wrapText="1"/>
    </xf>
    <xf numFmtId="0" fontId="51" fillId="20" borderId="32" xfId="42" applyFont="1" applyFill="1" applyBorder="1" applyAlignment="1">
      <alignment horizontal="left" vertical="center" wrapText="1"/>
    </xf>
    <xf numFmtId="0" fontId="52" fillId="20" borderId="32" xfId="42" applyFont="1" applyFill="1" applyBorder="1" applyAlignment="1">
      <alignment horizontal="left" wrapText="1"/>
    </xf>
    <xf numFmtId="4" fontId="52" fillId="20" borderId="32" xfId="42" applyNumberFormat="1" applyFont="1" applyFill="1" applyBorder="1" applyAlignment="1">
      <alignment vertical="center" wrapText="1"/>
    </xf>
    <xf numFmtId="44" fontId="33" fillId="0" borderId="0" xfId="45" applyFont="1" applyAlignment="1">
      <alignment horizontal="left" indent="1"/>
    </xf>
    <xf numFmtId="4" fontId="37" fillId="27" borderId="32" xfId="42" applyNumberFormat="1" applyFont="1" applyFill="1" applyBorder="1" applyAlignment="1">
      <alignment horizontal="right" wrapText="1"/>
    </xf>
    <xf numFmtId="4" fontId="35" fillId="27" borderId="32" xfId="42" applyNumberFormat="1" applyFont="1" applyFill="1" applyBorder="1" applyAlignment="1">
      <alignment horizontal="right" wrapText="1"/>
    </xf>
    <xf numFmtId="4" fontId="38" fillId="27" borderId="32" xfId="42" applyNumberFormat="1" applyFont="1" applyFill="1" applyBorder="1" applyAlignment="1">
      <alignment horizontal="righ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6" fillId="0" borderId="12" xfId="0" applyNumberFormat="1" applyFont="1" applyFill="1" applyBorder="1" applyAlignment="1" applyProtection="1"/>
    <xf numFmtId="0" fontId="26" fillId="0" borderId="12" xfId="0" applyNumberFormat="1" applyFont="1" applyFill="1" applyBorder="1" applyAlignment="1" applyProtection="1">
      <alignment horizontal="center"/>
    </xf>
    <xf numFmtId="0" fontId="24" fillId="0" borderId="1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vertical="center"/>
    </xf>
    <xf numFmtId="3" fontId="26" fillId="0" borderId="30" xfId="0" applyNumberFormat="1" applyFont="1" applyFill="1" applyBorder="1" applyAlignment="1" applyProtection="1">
      <alignment horizontal="center" vertical="center"/>
    </xf>
    <xf numFmtId="3" fontId="23" fillId="18" borderId="12" xfId="0" applyNumberFormat="1" applyFont="1" applyFill="1" applyBorder="1" applyAlignment="1" applyProtection="1">
      <alignment horizontal="center" vertical="center" wrapText="1"/>
    </xf>
    <xf numFmtId="3" fontId="24" fillId="23" borderId="12" xfId="0" applyNumberFormat="1" applyFont="1" applyFill="1" applyBorder="1" applyAlignment="1" applyProtection="1">
      <alignment horizontal="center" vertical="center" wrapText="1"/>
    </xf>
    <xf numFmtId="3" fontId="23" fillId="23" borderId="12" xfId="0" applyNumberFormat="1" applyFont="1" applyFill="1" applyBorder="1" applyAlignment="1" applyProtection="1">
      <alignment horizontal="center" vertical="center" wrapText="1"/>
    </xf>
    <xf numFmtId="3" fontId="24" fillId="25" borderId="12" xfId="0" applyNumberFormat="1" applyFont="1" applyFill="1" applyBorder="1" applyAlignment="1" applyProtection="1">
      <alignment horizontal="center" vertical="center" wrapText="1"/>
    </xf>
    <xf numFmtId="3" fontId="23" fillId="25" borderId="12" xfId="0" applyNumberFormat="1" applyFont="1" applyFill="1" applyBorder="1" applyAlignment="1" applyProtection="1">
      <alignment horizontal="center" vertical="center" wrapText="1"/>
    </xf>
    <xf numFmtId="3" fontId="24" fillId="24" borderId="12" xfId="0" applyNumberFormat="1" applyFont="1" applyFill="1" applyBorder="1" applyAlignment="1" applyProtection="1">
      <alignment horizontal="center" vertical="center" wrapText="1"/>
    </xf>
    <xf numFmtId="3" fontId="23" fillId="24" borderId="12" xfId="0" applyNumberFormat="1" applyFont="1" applyFill="1" applyBorder="1" applyAlignment="1" applyProtection="1">
      <alignment horizontal="center" vertical="center" wrapText="1"/>
    </xf>
    <xf numFmtId="3" fontId="24" fillId="0" borderId="0" xfId="0" applyNumberFormat="1" applyFont="1" applyFill="1" applyBorder="1" applyAlignment="1" applyProtection="1">
      <alignment horizontal="center"/>
    </xf>
    <xf numFmtId="3" fontId="22" fillId="0" borderId="0" xfId="0" applyNumberFormat="1" applyFont="1" applyFill="1" applyBorder="1" applyAlignment="1" applyProtection="1">
      <alignment wrapText="1"/>
    </xf>
    <xf numFmtId="3" fontId="22" fillId="0" borderId="12" xfId="0" applyNumberFormat="1" applyFont="1" applyFill="1" applyBorder="1" applyAlignment="1" applyProtection="1"/>
    <xf numFmtId="3" fontId="20" fillId="18" borderId="0" xfId="0" applyNumberFormat="1" applyFont="1" applyFill="1" applyBorder="1" applyAlignment="1" applyProtection="1"/>
    <xf numFmtId="3" fontId="24" fillId="21" borderId="12" xfId="0" applyNumberFormat="1" applyFont="1" applyFill="1" applyBorder="1" applyAlignment="1" applyProtection="1">
      <alignment horizontal="center" vertical="center"/>
    </xf>
    <xf numFmtId="3" fontId="24" fillId="21" borderId="12" xfId="0" applyNumberFormat="1" applyFont="1" applyFill="1" applyBorder="1" applyAlignment="1" applyProtection="1">
      <alignment vertical="center" wrapText="1"/>
    </xf>
    <xf numFmtId="3" fontId="24" fillId="21" borderId="12" xfId="0" applyNumberFormat="1" applyFont="1" applyFill="1" applyBorder="1" applyAlignment="1" applyProtection="1">
      <alignment vertical="center"/>
    </xf>
    <xf numFmtId="3" fontId="24" fillId="0" borderId="0" xfId="0" applyNumberFormat="1" applyFont="1" applyFill="1" applyBorder="1" applyAlignment="1" applyProtection="1">
      <alignment vertical="center"/>
    </xf>
    <xf numFmtId="3" fontId="24" fillId="22" borderId="12" xfId="0" applyNumberFormat="1" applyFont="1" applyFill="1" applyBorder="1" applyAlignment="1" applyProtection="1">
      <alignment horizontal="left"/>
    </xf>
    <xf numFmtId="3" fontId="24" fillId="22" borderId="12" xfId="0" applyNumberFormat="1" applyFont="1" applyFill="1" applyBorder="1" applyAlignment="1" applyProtection="1">
      <alignment wrapText="1"/>
    </xf>
    <xf numFmtId="3" fontId="24" fillId="22" borderId="12" xfId="0" applyNumberFormat="1" applyFont="1" applyFill="1" applyBorder="1" applyAlignment="1" applyProtection="1"/>
    <xf numFmtId="3" fontId="22" fillId="0" borderId="12" xfId="0" applyNumberFormat="1" applyFont="1" applyFill="1" applyBorder="1" applyAlignment="1" applyProtection="1">
      <alignment horizontal="center"/>
    </xf>
    <xf numFmtId="3" fontId="22" fillId="0" borderId="12" xfId="0" applyNumberFormat="1" applyFont="1" applyFill="1" applyBorder="1" applyAlignment="1" applyProtection="1">
      <alignment wrapText="1"/>
    </xf>
    <xf numFmtId="3" fontId="22" fillId="0" borderId="0" xfId="0" applyNumberFormat="1" applyFont="1" applyFill="1" applyBorder="1" applyAlignment="1" applyProtection="1">
      <alignment horizontal="center"/>
    </xf>
    <xf numFmtId="3" fontId="24" fillId="22" borderId="12" xfId="0" applyNumberFormat="1" applyFont="1" applyFill="1" applyBorder="1" applyAlignment="1" applyProtection="1">
      <alignment vertical="center" wrapText="1"/>
    </xf>
    <xf numFmtId="3" fontId="24" fillId="22" borderId="12" xfId="0" applyNumberFormat="1" applyFont="1" applyFill="1" applyBorder="1" applyAlignment="1" applyProtection="1">
      <alignment vertical="center"/>
    </xf>
    <xf numFmtId="3" fontId="24" fillId="22" borderId="12" xfId="0" applyNumberFormat="1" applyFont="1" applyFill="1" applyBorder="1" applyAlignment="1" applyProtection="1">
      <alignment horizontal="left" vertical="center"/>
    </xf>
    <xf numFmtId="3" fontId="21" fillId="18" borderId="0" xfId="0" applyNumberFormat="1" applyFont="1" applyFill="1" applyBorder="1" applyAlignment="1" applyProtection="1">
      <alignment horizontal="center"/>
    </xf>
    <xf numFmtId="3" fontId="20" fillId="18" borderId="0" xfId="0" applyNumberFormat="1" applyFont="1" applyFill="1" applyBorder="1" applyAlignment="1" applyProtection="1">
      <alignment wrapText="1"/>
    </xf>
    <xf numFmtId="0" fontId="22" fillId="0" borderId="0" xfId="0" applyNumberFormat="1" applyFont="1" applyFill="1" applyBorder="1" applyAlignment="1" applyProtection="1"/>
    <xf numFmtId="3" fontId="24" fillId="0" borderId="12" xfId="0" applyNumberFormat="1" applyFont="1" applyFill="1" applyBorder="1" applyAlignment="1" applyProtection="1"/>
    <xf numFmtId="0" fontId="26" fillId="26" borderId="28" xfId="0" applyNumberFormat="1" applyFont="1" applyFill="1" applyBorder="1" applyAlignment="1" applyProtection="1">
      <alignment horizontal="left" wrapText="1"/>
    </xf>
    <xf numFmtId="0" fontId="26" fillId="26" borderId="11" xfId="0" applyNumberFormat="1" applyFont="1" applyFill="1" applyBorder="1" applyAlignment="1" applyProtection="1">
      <alignment horizontal="left" wrapTex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>
      <alignment horizontal="left"/>
    </xf>
    <xf numFmtId="0" fontId="4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28" xfId="0" applyNumberFormat="1" applyFont="1" applyFill="1" applyBorder="1" applyAlignment="1" applyProtection="1">
      <alignment horizontal="left" wrapText="1"/>
    </xf>
    <xf numFmtId="0" fontId="29" fillId="26" borderId="11" xfId="0" applyNumberFormat="1" applyFont="1" applyFill="1" applyBorder="1" applyAlignment="1" applyProtection="1">
      <alignment wrapText="1"/>
    </xf>
    <xf numFmtId="0" fontId="18" fillId="26" borderId="11" xfId="0" applyNumberFormat="1" applyFont="1" applyFill="1" applyBorder="1" applyAlignment="1" applyProtection="1"/>
    <xf numFmtId="0" fontId="28" fillId="0" borderId="28" xfId="0" applyNumberFormat="1" applyFont="1" applyFill="1" applyBorder="1" applyAlignment="1" applyProtection="1">
      <alignment horizontal="left" wrapText="1"/>
    </xf>
    <xf numFmtId="0" fontId="29" fillId="0" borderId="11" xfId="0" applyNumberFormat="1" applyFont="1" applyFill="1" applyBorder="1" applyAlignment="1" applyProtection="1">
      <alignment wrapText="1"/>
    </xf>
    <xf numFmtId="0" fontId="18" fillId="0" borderId="11" xfId="0" applyNumberFormat="1" applyFont="1" applyFill="1" applyBorder="1" applyAlignment="1" applyProtection="1"/>
    <xf numFmtId="0" fontId="28" fillId="0" borderId="28" xfId="0" quotePrefix="1" applyFont="1" applyFill="1" applyBorder="1" applyAlignment="1">
      <alignment horizontal="left"/>
    </xf>
    <xf numFmtId="0" fontId="28" fillId="0" borderId="28" xfId="0" quotePrefix="1" applyNumberFormat="1" applyFont="1" applyFill="1" applyBorder="1" applyAlignment="1" applyProtection="1">
      <alignment horizontal="left" wrapText="1"/>
    </xf>
    <xf numFmtId="0" fontId="18" fillId="0" borderId="11" xfId="0" applyNumberFormat="1" applyFont="1" applyFill="1" applyBorder="1" applyAlignment="1" applyProtection="1">
      <alignment wrapText="1"/>
    </xf>
    <xf numFmtId="0" fontId="28" fillId="0" borderId="28" xfId="0" quotePrefix="1" applyFont="1" applyBorder="1" applyAlignment="1">
      <alignment horizontal="left"/>
    </xf>
    <xf numFmtId="0" fontId="28" fillId="26" borderId="28" xfId="0" quotePrefix="1" applyNumberFormat="1" applyFont="1" applyFill="1" applyBorder="1" applyAlignment="1" applyProtection="1">
      <alignment horizontal="left" wrapText="1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6" fillId="21" borderId="28" xfId="0" applyNumberFormat="1" applyFont="1" applyFill="1" applyBorder="1" applyAlignment="1" applyProtection="1">
      <alignment horizontal="left" wrapText="1"/>
    </xf>
    <xf numFmtId="0" fontId="26" fillId="21" borderId="11" xfId="0" applyNumberFormat="1" applyFont="1" applyFill="1" applyBorder="1" applyAlignment="1" applyProtection="1">
      <alignment horizontal="left" wrapText="1"/>
    </xf>
    <xf numFmtId="0" fontId="26" fillId="21" borderId="34" xfId="0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41" fillId="0" borderId="0" xfId="0" quotePrefix="1" applyNumberFormat="1" applyFont="1" applyFill="1" applyBorder="1" applyAlignment="1" applyProtection="1">
      <alignment horizontal="center" vertical="center" wrapText="1"/>
    </xf>
    <xf numFmtId="0" fontId="26" fillId="0" borderId="28" xfId="0" applyNumberFormat="1" applyFont="1" applyFill="1" applyBorder="1" applyAlignment="1" applyProtection="1">
      <alignment horizontal="center"/>
    </xf>
    <xf numFmtId="0" fontId="26" fillId="0" borderId="11" xfId="0" applyNumberFormat="1" applyFont="1" applyFill="1" applyBorder="1" applyAlignment="1" applyProtection="1">
      <alignment horizontal="center"/>
    </xf>
    <xf numFmtId="0" fontId="26" fillId="0" borderId="34" xfId="0" applyNumberFormat="1" applyFont="1" applyFill="1" applyBorder="1" applyAlignment="1" applyProtection="1">
      <alignment horizontal="center"/>
    </xf>
    <xf numFmtId="0" fontId="24" fillId="0" borderId="28" xfId="0" applyNumberFormat="1" applyFont="1" applyFill="1" applyBorder="1" applyAlignment="1" applyProtection="1">
      <alignment horizontal="center"/>
    </xf>
    <xf numFmtId="0" fontId="24" fillId="0" borderId="34" xfId="0" applyNumberFormat="1" applyFont="1" applyFill="1" applyBorder="1" applyAlignment="1" applyProtection="1">
      <alignment horizontal="center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0" xfId="0" quotePrefix="1" applyNumberFormat="1" applyFont="1" applyFill="1" applyBorder="1" applyAlignment="1" applyProtection="1">
      <alignment horizontal="left" wrapText="1"/>
    </xf>
    <xf numFmtId="0" fontId="22" fillId="0" borderId="30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3" fontId="19" fillId="0" borderId="25" xfId="0" applyNumberFormat="1" applyFont="1" applyBorder="1" applyAlignment="1">
      <alignment horizontal="center"/>
    </xf>
    <xf numFmtId="3" fontId="19" fillId="0" borderId="26" xfId="0" applyNumberFormat="1" applyFont="1" applyBorder="1" applyAlignment="1">
      <alignment horizontal="center"/>
    </xf>
    <xf numFmtId="3" fontId="30" fillId="0" borderId="28" xfId="0" applyNumberFormat="1" applyFont="1" applyFill="1" applyBorder="1" applyAlignment="1" applyProtection="1">
      <alignment horizontal="left" wrapText="1"/>
    </xf>
    <xf numFmtId="3" fontId="30" fillId="0" borderId="34" xfId="0" applyNumberFormat="1" applyFont="1" applyFill="1" applyBorder="1" applyAlignment="1" applyProtection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_Podaci" xfId="46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Valuta" xfId="45" builtinId="4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>
          <a:extLst>
            <a:ext uri="{FF2B5EF4-FFF2-40B4-BE49-F238E27FC236}">
              <a16:creationId xmlns:a16="http://schemas.microsoft.com/office/drawing/2014/main" xmlns="" id="{00000000-0008-0000-0300-00001A080000}"/>
            </a:ext>
          </a:extLst>
        </xdr:cNvPr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>
          <a:extLst>
            <a:ext uri="{FF2B5EF4-FFF2-40B4-BE49-F238E27FC236}">
              <a16:creationId xmlns:a16="http://schemas.microsoft.com/office/drawing/2014/main" xmlns="" id="{00000000-0008-0000-0300-00001B080000}"/>
            </a:ext>
          </a:extLst>
        </xdr:cNvPr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14</xdr:row>
      <xdr:rowOff>22860</xdr:rowOff>
    </xdr:from>
    <xdr:to>
      <xdr:col>1</xdr:col>
      <xdr:colOff>0</xdr:colOff>
      <xdr:row>16</xdr:row>
      <xdr:rowOff>0</xdr:rowOff>
    </xdr:to>
    <xdr:sp macro="" textlink="">
      <xdr:nvSpPr>
        <xdr:cNvPr id="2076" name="Line 1">
          <a:extLst>
            <a:ext uri="{FF2B5EF4-FFF2-40B4-BE49-F238E27FC236}">
              <a16:creationId xmlns:a16="http://schemas.microsoft.com/office/drawing/2014/main" xmlns="" id="{00000000-0008-0000-0300-00001C080000}"/>
            </a:ext>
          </a:extLst>
        </xdr:cNvPr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14</xdr:row>
      <xdr:rowOff>22860</xdr:rowOff>
    </xdr:from>
    <xdr:to>
      <xdr:col>0</xdr:col>
      <xdr:colOff>1089660</xdr:colOff>
      <xdr:row>16</xdr:row>
      <xdr:rowOff>0</xdr:rowOff>
    </xdr:to>
    <xdr:sp macro="" textlink="">
      <xdr:nvSpPr>
        <xdr:cNvPr id="2077" name="Line 2">
          <a:extLst>
            <a:ext uri="{FF2B5EF4-FFF2-40B4-BE49-F238E27FC236}">
              <a16:creationId xmlns:a16="http://schemas.microsoft.com/office/drawing/2014/main" xmlns="" id="{00000000-0008-0000-0300-00001D080000}"/>
            </a:ext>
          </a:extLst>
        </xdr:cNvPr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26</xdr:row>
      <xdr:rowOff>22860</xdr:rowOff>
    </xdr:from>
    <xdr:to>
      <xdr:col>1</xdr:col>
      <xdr:colOff>0</xdr:colOff>
      <xdr:row>28</xdr:row>
      <xdr:rowOff>0</xdr:rowOff>
    </xdr:to>
    <xdr:sp macro="" textlink="">
      <xdr:nvSpPr>
        <xdr:cNvPr id="2078" name="Line 1">
          <a:extLst>
            <a:ext uri="{FF2B5EF4-FFF2-40B4-BE49-F238E27FC236}">
              <a16:creationId xmlns:a16="http://schemas.microsoft.com/office/drawing/2014/main" xmlns="" id="{00000000-0008-0000-0300-00001E080000}"/>
            </a:ext>
          </a:extLst>
        </xdr:cNvPr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26</xdr:row>
      <xdr:rowOff>22860</xdr:rowOff>
    </xdr:from>
    <xdr:to>
      <xdr:col>0</xdr:col>
      <xdr:colOff>1089660</xdr:colOff>
      <xdr:row>28</xdr:row>
      <xdr:rowOff>0</xdr:rowOff>
    </xdr:to>
    <xdr:sp macro="" textlink="">
      <xdr:nvSpPr>
        <xdr:cNvPr id="2079" name="Line 2">
          <a:extLst>
            <a:ext uri="{FF2B5EF4-FFF2-40B4-BE49-F238E27FC236}">
              <a16:creationId xmlns:a16="http://schemas.microsoft.com/office/drawing/2014/main" xmlns="" id="{00000000-0008-0000-0300-00001F080000}"/>
            </a:ext>
          </a:extLst>
        </xdr:cNvPr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zoomScaleSheetLayoutView="70" workbookViewId="0">
      <selection activeCell="F9" sqref="F9"/>
    </sheetView>
  </sheetViews>
  <sheetFormatPr defaultColWidth="11.42578125" defaultRowHeight="12.75" x14ac:dyDescent="0.2"/>
  <cols>
    <col min="1" max="2" width="4.28515625" style="38" customWidth="1"/>
    <col min="3" max="3" width="5.5703125" style="38" customWidth="1"/>
    <col min="4" max="4" width="5.28515625" style="33" customWidth="1"/>
    <col min="5" max="5" width="44.7109375" style="38" customWidth="1"/>
    <col min="6" max="6" width="15.85546875" style="38" bestFit="1" customWidth="1"/>
    <col min="7" max="7" width="17.28515625" style="38" customWidth="1"/>
    <col min="8" max="8" width="16.7109375" style="38" customWidth="1"/>
    <col min="9" max="9" width="11.42578125" style="38"/>
    <col min="10" max="10" width="16.28515625" style="38" bestFit="1" customWidth="1"/>
    <col min="11" max="11" width="21.7109375" style="38" bestFit="1" customWidth="1"/>
    <col min="12" max="256" width="11.42578125" style="38"/>
    <col min="257" max="258" width="4.28515625" style="38" customWidth="1"/>
    <col min="259" max="259" width="5.5703125" style="38" customWidth="1"/>
    <col min="260" max="260" width="5.28515625" style="38" customWidth="1"/>
    <col min="261" max="261" width="44.7109375" style="38" customWidth="1"/>
    <col min="262" max="262" width="15.85546875" style="38" bestFit="1" customWidth="1"/>
    <col min="263" max="263" width="17.28515625" style="38" customWidth="1"/>
    <col min="264" max="264" width="16.7109375" style="38" customWidth="1"/>
    <col min="265" max="265" width="11.42578125" style="38"/>
    <col min="266" max="266" width="16.28515625" style="38" bestFit="1" customWidth="1"/>
    <col min="267" max="267" width="21.7109375" style="38" bestFit="1" customWidth="1"/>
    <col min="268" max="512" width="11.42578125" style="38"/>
    <col min="513" max="514" width="4.28515625" style="38" customWidth="1"/>
    <col min="515" max="515" width="5.5703125" style="38" customWidth="1"/>
    <col min="516" max="516" width="5.28515625" style="38" customWidth="1"/>
    <col min="517" max="517" width="44.7109375" style="38" customWidth="1"/>
    <col min="518" max="518" width="15.85546875" style="38" bestFit="1" customWidth="1"/>
    <col min="519" max="519" width="17.28515625" style="38" customWidth="1"/>
    <col min="520" max="520" width="16.7109375" style="38" customWidth="1"/>
    <col min="521" max="521" width="11.42578125" style="38"/>
    <col min="522" max="522" width="16.28515625" style="38" bestFit="1" customWidth="1"/>
    <col min="523" max="523" width="21.7109375" style="38" bestFit="1" customWidth="1"/>
    <col min="524" max="768" width="11.42578125" style="38"/>
    <col min="769" max="770" width="4.28515625" style="38" customWidth="1"/>
    <col min="771" max="771" width="5.5703125" style="38" customWidth="1"/>
    <col min="772" max="772" width="5.28515625" style="38" customWidth="1"/>
    <col min="773" max="773" width="44.7109375" style="38" customWidth="1"/>
    <col min="774" max="774" width="15.85546875" style="38" bestFit="1" customWidth="1"/>
    <col min="775" max="775" width="17.28515625" style="38" customWidth="1"/>
    <col min="776" max="776" width="16.7109375" style="38" customWidth="1"/>
    <col min="777" max="777" width="11.42578125" style="38"/>
    <col min="778" max="778" width="16.28515625" style="38" bestFit="1" customWidth="1"/>
    <col min="779" max="779" width="21.7109375" style="38" bestFit="1" customWidth="1"/>
    <col min="780" max="1024" width="11.42578125" style="38"/>
    <col min="1025" max="1026" width="4.28515625" style="38" customWidth="1"/>
    <col min="1027" max="1027" width="5.5703125" style="38" customWidth="1"/>
    <col min="1028" max="1028" width="5.28515625" style="38" customWidth="1"/>
    <col min="1029" max="1029" width="44.7109375" style="38" customWidth="1"/>
    <col min="1030" max="1030" width="15.85546875" style="38" bestFit="1" customWidth="1"/>
    <col min="1031" max="1031" width="17.28515625" style="38" customWidth="1"/>
    <col min="1032" max="1032" width="16.7109375" style="38" customWidth="1"/>
    <col min="1033" max="1033" width="11.42578125" style="38"/>
    <col min="1034" max="1034" width="16.28515625" style="38" bestFit="1" customWidth="1"/>
    <col min="1035" max="1035" width="21.7109375" style="38" bestFit="1" customWidth="1"/>
    <col min="1036" max="1280" width="11.42578125" style="38"/>
    <col min="1281" max="1282" width="4.28515625" style="38" customWidth="1"/>
    <col min="1283" max="1283" width="5.5703125" style="38" customWidth="1"/>
    <col min="1284" max="1284" width="5.28515625" style="38" customWidth="1"/>
    <col min="1285" max="1285" width="44.7109375" style="38" customWidth="1"/>
    <col min="1286" max="1286" width="15.85546875" style="38" bestFit="1" customWidth="1"/>
    <col min="1287" max="1287" width="17.28515625" style="38" customWidth="1"/>
    <col min="1288" max="1288" width="16.7109375" style="38" customWidth="1"/>
    <col min="1289" max="1289" width="11.42578125" style="38"/>
    <col min="1290" max="1290" width="16.28515625" style="38" bestFit="1" customWidth="1"/>
    <col min="1291" max="1291" width="21.7109375" style="38" bestFit="1" customWidth="1"/>
    <col min="1292" max="1536" width="11.42578125" style="38"/>
    <col min="1537" max="1538" width="4.28515625" style="38" customWidth="1"/>
    <col min="1539" max="1539" width="5.5703125" style="38" customWidth="1"/>
    <col min="1540" max="1540" width="5.28515625" style="38" customWidth="1"/>
    <col min="1541" max="1541" width="44.7109375" style="38" customWidth="1"/>
    <col min="1542" max="1542" width="15.85546875" style="38" bestFit="1" customWidth="1"/>
    <col min="1543" max="1543" width="17.28515625" style="38" customWidth="1"/>
    <col min="1544" max="1544" width="16.7109375" style="38" customWidth="1"/>
    <col min="1545" max="1545" width="11.42578125" style="38"/>
    <col min="1546" max="1546" width="16.28515625" style="38" bestFit="1" customWidth="1"/>
    <col min="1547" max="1547" width="21.7109375" style="38" bestFit="1" customWidth="1"/>
    <col min="1548" max="1792" width="11.42578125" style="38"/>
    <col min="1793" max="1794" width="4.28515625" style="38" customWidth="1"/>
    <col min="1795" max="1795" width="5.5703125" style="38" customWidth="1"/>
    <col min="1796" max="1796" width="5.28515625" style="38" customWidth="1"/>
    <col min="1797" max="1797" width="44.7109375" style="38" customWidth="1"/>
    <col min="1798" max="1798" width="15.85546875" style="38" bestFit="1" customWidth="1"/>
    <col min="1799" max="1799" width="17.28515625" style="38" customWidth="1"/>
    <col min="1800" max="1800" width="16.7109375" style="38" customWidth="1"/>
    <col min="1801" max="1801" width="11.42578125" style="38"/>
    <col min="1802" max="1802" width="16.28515625" style="38" bestFit="1" customWidth="1"/>
    <col min="1803" max="1803" width="21.7109375" style="38" bestFit="1" customWidth="1"/>
    <col min="1804" max="2048" width="11.42578125" style="38"/>
    <col min="2049" max="2050" width="4.28515625" style="38" customWidth="1"/>
    <col min="2051" max="2051" width="5.5703125" style="38" customWidth="1"/>
    <col min="2052" max="2052" width="5.28515625" style="38" customWidth="1"/>
    <col min="2053" max="2053" width="44.7109375" style="38" customWidth="1"/>
    <col min="2054" max="2054" width="15.85546875" style="38" bestFit="1" customWidth="1"/>
    <col min="2055" max="2055" width="17.28515625" style="38" customWidth="1"/>
    <col min="2056" max="2056" width="16.7109375" style="38" customWidth="1"/>
    <col min="2057" max="2057" width="11.42578125" style="38"/>
    <col min="2058" max="2058" width="16.28515625" style="38" bestFit="1" customWidth="1"/>
    <col min="2059" max="2059" width="21.7109375" style="38" bestFit="1" customWidth="1"/>
    <col min="2060" max="2304" width="11.42578125" style="38"/>
    <col min="2305" max="2306" width="4.28515625" style="38" customWidth="1"/>
    <col min="2307" max="2307" width="5.5703125" style="38" customWidth="1"/>
    <col min="2308" max="2308" width="5.28515625" style="38" customWidth="1"/>
    <col min="2309" max="2309" width="44.7109375" style="38" customWidth="1"/>
    <col min="2310" max="2310" width="15.85546875" style="38" bestFit="1" customWidth="1"/>
    <col min="2311" max="2311" width="17.28515625" style="38" customWidth="1"/>
    <col min="2312" max="2312" width="16.7109375" style="38" customWidth="1"/>
    <col min="2313" max="2313" width="11.42578125" style="38"/>
    <col min="2314" max="2314" width="16.28515625" style="38" bestFit="1" customWidth="1"/>
    <col min="2315" max="2315" width="21.7109375" style="38" bestFit="1" customWidth="1"/>
    <col min="2316" max="2560" width="11.42578125" style="38"/>
    <col min="2561" max="2562" width="4.28515625" style="38" customWidth="1"/>
    <col min="2563" max="2563" width="5.5703125" style="38" customWidth="1"/>
    <col min="2564" max="2564" width="5.28515625" style="38" customWidth="1"/>
    <col min="2565" max="2565" width="44.7109375" style="38" customWidth="1"/>
    <col min="2566" max="2566" width="15.85546875" style="38" bestFit="1" customWidth="1"/>
    <col min="2567" max="2567" width="17.28515625" style="38" customWidth="1"/>
    <col min="2568" max="2568" width="16.7109375" style="38" customWidth="1"/>
    <col min="2569" max="2569" width="11.42578125" style="38"/>
    <col min="2570" max="2570" width="16.28515625" style="38" bestFit="1" customWidth="1"/>
    <col min="2571" max="2571" width="21.7109375" style="38" bestFit="1" customWidth="1"/>
    <col min="2572" max="2816" width="11.42578125" style="38"/>
    <col min="2817" max="2818" width="4.28515625" style="38" customWidth="1"/>
    <col min="2819" max="2819" width="5.5703125" style="38" customWidth="1"/>
    <col min="2820" max="2820" width="5.28515625" style="38" customWidth="1"/>
    <col min="2821" max="2821" width="44.7109375" style="38" customWidth="1"/>
    <col min="2822" max="2822" width="15.85546875" style="38" bestFit="1" customWidth="1"/>
    <col min="2823" max="2823" width="17.28515625" style="38" customWidth="1"/>
    <col min="2824" max="2824" width="16.7109375" style="38" customWidth="1"/>
    <col min="2825" max="2825" width="11.42578125" style="38"/>
    <col min="2826" max="2826" width="16.28515625" style="38" bestFit="1" customWidth="1"/>
    <col min="2827" max="2827" width="21.7109375" style="38" bestFit="1" customWidth="1"/>
    <col min="2828" max="3072" width="11.42578125" style="38"/>
    <col min="3073" max="3074" width="4.28515625" style="38" customWidth="1"/>
    <col min="3075" max="3075" width="5.5703125" style="38" customWidth="1"/>
    <col min="3076" max="3076" width="5.28515625" style="38" customWidth="1"/>
    <col min="3077" max="3077" width="44.7109375" style="38" customWidth="1"/>
    <col min="3078" max="3078" width="15.85546875" style="38" bestFit="1" customWidth="1"/>
    <col min="3079" max="3079" width="17.28515625" style="38" customWidth="1"/>
    <col min="3080" max="3080" width="16.7109375" style="38" customWidth="1"/>
    <col min="3081" max="3081" width="11.42578125" style="38"/>
    <col min="3082" max="3082" width="16.28515625" style="38" bestFit="1" customWidth="1"/>
    <col min="3083" max="3083" width="21.7109375" style="38" bestFit="1" customWidth="1"/>
    <col min="3084" max="3328" width="11.42578125" style="38"/>
    <col min="3329" max="3330" width="4.28515625" style="38" customWidth="1"/>
    <col min="3331" max="3331" width="5.5703125" style="38" customWidth="1"/>
    <col min="3332" max="3332" width="5.28515625" style="38" customWidth="1"/>
    <col min="3333" max="3333" width="44.7109375" style="38" customWidth="1"/>
    <col min="3334" max="3334" width="15.85546875" style="38" bestFit="1" customWidth="1"/>
    <col min="3335" max="3335" width="17.28515625" style="38" customWidth="1"/>
    <col min="3336" max="3336" width="16.7109375" style="38" customWidth="1"/>
    <col min="3337" max="3337" width="11.42578125" style="38"/>
    <col min="3338" max="3338" width="16.28515625" style="38" bestFit="1" customWidth="1"/>
    <col min="3339" max="3339" width="21.7109375" style="38" bestFit="1" customWidth="1"/>
    <col min="3340" max="3584" width="11.42578125" style="38"/>
    <col min="3585" max="3586" width="4.28515625" style="38" customWidth="1"/>
    <col min="3587" max="3587" width="5.5703125" style="38" customWidth="1"/>
    <col min="3588" max="3588" width="5.28515625" style="38" customWidth="1"/>
    <col min="3589" max="3589" width="44.7109375" style="38" customWidth="1"/>
    <col min="3590" max="3590" width="15.85546875" style="38" bestFit="1" customWidth="1"/>
    <col min="3591" max="3591" width="17.28515625" style="38" customWidth="1"/>
    <col min="3592" max="3592" width="16.7109375" style="38" customWidth="1"/>
    <col min="3593" max="3593" width="11.42578125" style="38"/>
    <col min="3594" max="3594" width="16.28515625" style="38" bestFit="1" customWidth="1"/>
    <col min="3595" max="3595" width="21.7109375" style="38" bestFit="1" customWidth="1"/>
    <col min="3596" max="3840" width="11.42578125" style="38"/>
    <col min="3841" max="3842" width="4.28515625" style="38" customWidth="1"/>
    <col min="3843" max="3843" width="5.5703125" style="38" customWidth="1"/>
    <col min="3844" max="3844" width="5.28515625" style="38" customWidth="1"/>
    <col min="3845" max="3845" width="44.7109375" style="38" customWidth="1"/>
    <col min="3846" max="3846" width="15.85546875" style="38" bestFit="1" customWidth="1"/>
    <col min="3847" max="3847" width="17.28515625" style="38" customWidth="1"/>
    <col min="3848" max="3848" width="16.7109375" style="38" customWidth="1"/>
    <col min="3849" max="3849" width="11.42578125" style="38"/>
    <col min="3850" max="3850" width="16.28515625" style="38" bestFit="1" customWidth="1"/>
    <col min="3851" max="3851" width="21.7109375" style="38" bestFit="1" customWidth="1"/>
    <col min="3852" max="4096" width="11.42578125" style="38"/>
    <col min="4097" max="4098" width="4.28515625" style="38" customWidth="1"/>
    <col min="4099" max="4099" width="5.5703125" style="38" customWidth="1"/>
    <col min="4100" max="4100" width="5.28515625" style="38" customWidth="1"/>
    <col min="4101" max="4101" width="44.7109375" style="38" customWidth="1"/>
    <col min="4102" max="4102" width="15.85546875" style="38" bestFit="1" customWidth="1"/>
    <col min="4103" max="4103" width="17.28515625" style="38" customWidth="1"/>
    <col min="4104" max="4104" width="16.7109375" style="38" customWidth="1"/>
    <col min="4105" max="4105" width="11.42578125" style="38"/>
    <col min="4106" max="4106" width="16.28515625" style="38" bestFit="1" customWidth="1"/>
    <col min="4107" max="4107" width="21.7109375" style="38" bestFit="1" customWidth="1"/>
    <col min="4108" max="4352" width="11.42578125" style="38"/>
    <col min="4353" max="4354" width="4.28515625" style="38" customWidth="1"/>
    <col min="4355" max="4355" width="5.5703125" style="38" customWidth="1"/>
    <col min="4356" max="4356" width="5.28515625" style="38" customWidth="1"/>
    <col min="4357" max="4357" width="44.7109375" style="38" customWidth="1"/>
    <col min="4358" max="4358" width="15.85546875" style="38" bestFit="1" customWidth="1"/>
    <col min="4359" max="4359" width="17.28515625" style="38" customWidth="1"/>
    <col min="4360" max="4360" width="16.7109375" style="38" customWidth="1"/>
    <col min="4361" max="4361" width="11.42578125" style="38"/>
    <col min="4362" max="4362" width="16.28515625" style="38" bestFit="1" customWidth="1"/>
    <col min="4363" max="4363" width="21.7109375" style="38" bestFit="1" customWidth="1"/>
    <col min="4364" max="4608" width="11.42578125" style="38"/>
    <col min="4609" max="4610" width="4.28515625" style="38" customWidth="1"/>
    <col min="4611" max="4611" width="5.5703125" style="38" customWidth="1"/>
    <col min="4612" max="4612" width="5.28515625" style="38" customWidth="1"/>
    <col min="4613" max="4613" width="44.7109375" style="38" customWidth="1"/>
    <col min="4614" max="4614" width="15.85546875" style="38" bestFit="1" customWidth="1"/>
    <col min="4615" max="4615" width="17.28515625" style="38" customWidth="1"/>
    <col min="4616" max="4616" width="16.7109375" style="38" customWidth="1"/>
    <col min="4617" max="4617" width="11.42578125" style="38"/>
    <col min="4618" max="4618" width="16.28515625" style="38" bestFit="1" customWidth="1"/>
    <col min="4619" max="4619" width="21.7109375" style="38" bestFit="1" customWidth="1"/>
    <col min="4620" max="4864" width="11.42578125" style="38"/>
    <col min="4865" max="4866" width="4.28515625" style="38" customWidth="1"/>
    <col min="4867" max="4867" width="5.5703125" style="38" customWidth="1"/>
    <col min="4868" max="4868" width="5.28515625" style="38" customWidth="1"/>
    <col min="4869" max="4869" width="44.7109375" style="38" customWidth="1"/>
    <col min="4870" max="4870" width="15.85546875" style="38" bestFit="1" customWidth="1"/>
    <col min="4871" max="4871" width="17.28515625" style="38" customWidth="1"/>
    <col min="4872" max="4872" width="16.7109375" style="38" customWidth="1"/>
    <col min="4873" max="4873" width="11.42578125" style="38"/>
    <col min="4874" max="4874" width="16.28515625" style="38" bestFit="1" customWidth="1"/>
    <col min="4875" max="4875" width="21.7109375" style="38" bestFit="1" customWidth="1"/>
    <col min="4876" max="5120" width="11.42578125" style="38"/>
    <col min="5121" max="5122" width="4.28515625" style="38" customWidth="1"/>
    <col min="5123" max="5123" width="5.5703125" style="38" customWidth="1"/>
    <col min="5124" max="5124" width="5.28515625" style="38" customWidth="1"/>
    <col min="5125" max="5125" width="44.7109375" style="38" customWidth="1"/>
    <col min="5126" max="5126" width="15.85546875" style="38" bestFit="1" customWidth="1"/>
    <col min="5127" max="5127" width="17.28515625" style="38" customWidth="1"/>
    <col min="5128" max="5128" width="16.7109375" style="38" customWidth="1"/>
    <col min="5129" max="5129" width="11.42578125" style="38"/>
    <col min="5130" max="5130" width="16.28515625" style="38" bestFit="1" customWidth="1"/>
    <col min="5131" max="5131" width="21.7109375" style="38" bestFit="1" customWidth="1"/>
    <col min="5132" max="5376" width="11.42578125" style="38"/>
    <col min="5377" max="5378" width="4.28515625" style="38" customWidth="1"/>
    <col min="5379" max="5379" width="5.5703125" style="38" customWidth="1"/>
    <col min="5380" max="5380" width="5.28515625" style="38" customWidth="1"/>
    <col min="5381" max="5381" width="44.7109375" style="38" customWidth="1"/>
    <col min="5382" max="5382" width="15.85546875" style="38" bestFit="1" customWidth="1"/>
    <col min="5383" max="5383" width="17.28515625" style="38" customWidth="1"/>
    <col min="5384" max="5384" width="16.7109375" style="38" customWidth="1"/>
    <col min="5385" max="5385" width="11.42578125" style="38"/>
    <col min="5386" max="5386" width="16.28515625" style="38" bestFit="1" customWidth="1"/>
    <col min="5387" max="5387" width="21.7109375" style="38" bestFit="1" customWidth="1"/>
    <col min="5388" max="5632" width="11.42578125" style="38"/>
    <col min="5633" max="5634" width="4.28515625" style="38" customWidth="1"/>
    <col min="5635" max="5635" width="5.5703125" style="38" customWidth="1"/>
    <col min="5636" max="5636" width="5.28515625" style="38" customWidth="1"/>
    <col min="5637" max="5637" width="44.7109375" style="38" customWidth="1"/>
    <col min="5638" max="5638" width="15.85546875" style="38" bestFit="1" customWidth="1"/>
    <col min="5639" max="5639" width="17.28515625" style="38" customWidth="1"/>
    <col min="5640" max="5640" width="16.7109375" style="38" customWidth="1"/>
    <col min="5641" max="5641" width="11.42578125" style="38"/>
    <col min="5642" max="5642" width="16.28515625" style="38" bestFit="1" customWidth="1"/>
    <col min="5643" max="5643" width="21.7109375" style="38" bestFit="1" customWidth="1"/>
    <col min="5644" max="5888" width="11.42578125" style="38"/>
    <col min="5889" max="5890" width="4.28515625" style="38" customWidth="1"/>
    <col min="5891" max="5891" width="5.5703125" style="38" customWidth="1"/>
    <col min="5892" max="5892" width="5.28515625" style="38" customWidth="1"/>
    <col min="5893" max="5893" width="44.7109375" style="38" customWidth="1"/>
    <col min="5894" max="5894" width="15.85546875" style="38" bestFit="1" customWidth="1"/>
    <col min="5895" max="5895" width="17.28515625" style="38" customWidth="1"/>
    <col min="5896" max="5896" width="16.7109375" style="38" customWidth="1"/>
    <col min="5897" max="5897" width="11.42578125" style="38"/>
    <col min="5898" max="5898" width="16.28515625" style="38" bestFit="1" customWidth="1"/>
    <col min="5899" max="5899" width="21.7109375" style="38" bestFit="1" customWidth="1"/>
    <col min="5900" max="6144" width="11.42578125" style="38"/>
    <col min="6145" max="6146" width="4.28515625" style="38" customWidth="1"/>
    <col min="6147" max="6147" width="5.5703125" style="38" customWidth="1"/>
    <col min="6148" max="6148" width="5.28515625" style="38" customWidth="1"/>
    <col min="6149" max="6149" width="44.7109375" style="38" customWidth="1"/>
    <col min="6150" max="6150" width="15.85546875" style="38" bestFit="1" customWidth="1"/>
    <col min="6151" max="6151" width="17.28515625" style="38" customWidth="1"/>
    <col min="6152" max="6152" width="16.7109375" style="38" customWidth="1"/>
    <col min="6153" max="6153" width="11.42578125" style="38"/>
    <col min="6154" max="6154" width="16.28515625" style="38" bestFit="1" customWidth="1"/>
    <col min="6155" max="6155" width="21.7109375" style="38" bestFit="1" customWidth="1"/>
    <col min="6156" max="6400" width="11.42578125" style="38"/>
    <col min="6401" max="6402" width="4.28515625" style="38" customWidth="1"/>
    <col min="6403" max="6403" width="5.5703125" style="38" customWidth="1"/>
    <col min="6404" max="6404" width="5.28515625" style="38" customWidth="1"/>
    <col min="6405" max="6405" width="44.7109375" style="38" customWidth="1"/>
    <col min="6406" max="6406" width="15.85546875" style="38" bestFit="1" customWidth="1"/>
    <col min="6407" max="6407" width="17.28515625" style="38" customWidth="1"/>
    <col min="6408" max="6408" width="16.7109375" style="38" customWidth="1"/>
    <col min="6409" max="6409" width="11.42578125" style="38"/>
    <col min="6410" max="6410" width="16.28515625" style="38" bestFit="1" customWidth="1"/>
    <col min="6411" max="6411" width="21.7109375" style="38" bestFit="1" customWidth="1"/>
    <col min="6412" max="6656" width="11.42578125" style="38"/>
    <col min="6657" max="6658" width="4.28515625" style="38" customWidth="1"/>
    <col min="6659" max="6659" width="5.5703125" style="38" customWidth="1"/>
    <col min="6660" max="6660" width="5.28515625" style="38" customWidth="1"/>
    <col min="6661" max="6661" width="44.7109375" style="38" customWidth="1"/>
    <col min="6662" max="6662" width="15.85546875" style="38" bestFit="1" customWidth="1"/>
    <col min="6663" max="6663" width="17.28515625" style="38" customWidth="1"/>
    <col min="6664" max="6664" width="16.7109375" style="38" customWidth="1"/>
    <col min="6665" max="6665" width="11.42578125" style="38"/>
    <col min="6666" max="6666" width="16.28515625" style="38" bestFit="1" customWidth="1"/>
    <col min="6667" max="6667" width="21.7109375" style="38" bestFit="1" customWidth="1"/>
    <col min="6668" max="6912" width="11.42578125" style="38"/>
    <col min="6913" max="6914" width="4.28515625" style="38" customWidth="1"/>
    <col min="6915" max="6915" width="5.5703125" style="38" customWidth="1"/>
    <col min="6916" max="6916" width="5.28515625" style="38" customWidth="1"/>
    <col min="6917" max="6917" width="44.7109375" style="38" customWidth="1"/>
    <col min="6918" max="6918" width="15.85546875" style="38" bestFit="1" customWidth="1"/>
    <col min="6919" max="6919" width="17.28515625" style="38" customWidth="1"/>
    <col min="6920" max="6920" width="16.7109375" style="38" customWidth="1"/>
    <col min="6921" max="6921" width="11.42578125" style="38"/>
    <col min="6922" max="6922" width="16.28515625" style="38" bestFit="1" customWidth="1"/>
    <col min="6923" max="6923" width="21.7109375" style="38" bestFit="1" customWidth="1"/>
    <col min="6924" max="7168" width="11.42578125" style="38"/>
    <col min="7169" max="7170" width="4.28515625" style="38" customWidth="1"/>
    <col min="7171" max="7171" width="5.5703125" style="38" customWidth="1"/>
    <col min="7172" max="7172" width="5.28515625" style="38" customWidth="1"/>
    <col min="7173" max="7173" width="44.7109375" style="38" customWidth="1"/>
    <col min="7174" max="7174" width="15.85546875" style="38" bestFit="1" customWidth="1"/>
    <col min="7175" max="7175" width="17.28515625" style="38" customWidth="1"/>
    <col min="7176" max="7176" width="16.7109375" style="38" customWidth="1"/>
    <col min="7177" max="7177" width="11.42578125" style="38"/>
    <col min="7178" max="7178" width="16.28515625" style="38" bestFit="1" customWidth="1"/>
    <col min="7179" max="7179" width="21.7109375" style="38" bestFit="1" customWidth="1"/>
    <col min="7180" max="7424" width="11.42578125" style="38"/>
    <col min="7425" max="7426" width="4.28515625" style="38" customWidth="1"/>
    <col min="7427" max="7427" width="5.5703125" style="38" customWidth="1"/>
    <col min="7428" max="7428" width="5.28515625" style="38" customWidth="1"/>
    <col min="7429" max="7429" width="44.7109375" style="38" customWidth="1"/>
    <col min="7430" max="7430" width="15.85546875" style="38" bestFit="1" customWidth="1"/>
    <col min="7431" max="7431" width="17.28515625" style="38" customWidth="1"/>
    <col min="7432" max="7432" width="16.7109375" style="38" customWidth="1"/>
    <col min="7433" max="7433" width="11.42578125" style="38"/>
    <col min="7434" max="7434" width="16.28515625" style="38" bestFit="1" customWidth="1"/>
    <col min="7435" max="7435" width="21.7109375" style="38" bestFit="1" customWidth="1"/>
    <col min="7436" max="7680" width="11.42578125" style="38"/>
    <col min="7681" max="7682" width="4.28515625" style="38" customWidth="1"/>
    <col min="7683" max="7683" width="5.5703125" style="38" customWidth="1"/>
    <col min="7684" max="7684" width="5.28515625" style="38" customWidth="1"/>
    <col min="7685" max="7685" width="44.7109375" style="38" customWidth="1"/>
    <col min="7686" max="7686" width="15.85546875" style="38" bestFit="1" customWidth="1"/>
    <col min="7687" max="7687" width="17.28515625" style="38" customWidth="1"/>
    <col min="7688" max="7688" width="16.7109375" style="38" customWidth="1"/>
    <col min="7689" max="7689" width="11.42578125" style="38"/>
    <col min="7690" max="7690" width="16.28515625" style="38" bestFit="1" customWidth="1"/>
    <col min="7691" max="7691" width="21.7109375" style="38" bestFit="1" customWidth="1"/>
    <col min="7692" max="7936" width="11.42578125" style="38"/>
    <col min="7937" max="7938" width="4.28515625" style="38" customWidth="1"/>
    <col min="7939" max="7939" width="5.5703125" style="38" customWidth="1"/>
    <col min="7940" max="7940" width="5.28515625" style="38" customWidth="1"/>
    <col min="7941" max="7941" width="44.7109375" style="38" customWidth="1"/>
    <col min="7942" max="7942" width="15.85546875" style="38" bestFit="1" customWidth="1"/>
    <col min="7943" max="7943" width="17.28515625" style="38" customWidth="1"/>
    <col min="7944" max="7944" width="16.7109375" style="38" customWidth="1"/>
    <col min="7945" max="7945" width="11.42578125" style="38"/>
    <col min="7946" max="7946" width="16.28515625" style="38" bestFit="1" customWidth="1"/>
    <col min="7947" max="7947" width="21.7109375" style="38" bestFit="1" customWidth="1"/>
    <col min="7948" max="8192" width="11.42578125" style="38"/>
    <col min="8193" max="8194" width="4.28515625" style="38" customWidth="1"/>
    <col min="8195" max="8195" width="5.5703125" style="38" customWidth="1"/>
    <col min="8196" max="8196" width="5.28515625" style="38" customWidth="1"/>
    <col min="8197" max="8197" width="44.7109375" style="38" customWidth="1"/>
    <col min="8198" max="8198" width="15.85546875" style="38" bestFit="1" customWidth="1"/>
    <col min="8199" max="8199" width="17.28515625" style="38" customWidth="1"/>
    <col min="8200" max="8200" width="16.7109375" style="38" customWidth="1"/>
    <col min="8201" max="8201" width="11.42578125" style="38"/>
    <col min="8202" max="8202" width="16.28515625" style="38" bestFit="1" customWidth="1"/>
    <col min="8203" max="8203" width="21.7109375" style="38" bestFit="1" customWidth="1"/>
    <col min="8204" max="8448" width="11.42578125" style="38"/>
    <col min="8449" max="8450" width="4.28515625" style="38" customWidth="1"/>
    <col min="8451" max="8451" width="5.5703125" style="38" customWidth="1"/>
    <col min="8452" max="8452" width="5.28515625" style="38" customWidth="1"/>
    <col min="8453" max="8453" width="44.7109375" style="38" customWidth="1"/>
    <col min="8454" max="8454" width="15.85546875" style="38" bestFit="1" customWidth="1"/>
    <col min="8455" max="8455" width="17.28515625" style="38" customWidth="1"/>
    <col min="8456" max="8456" width="16.7109375" style="38" customWidth="1"/>
    <col min="8457" max="8457" width="11.42578125" style="38"/>
    <col min="8458" max="8458" width="16.28515625" style="38" bestFit="1" customWidth="1"/>
    <col min="8459" max="8459" width="21.7109375" style="38" bestFit="1" customWidth="1"/>
    <col min="8460" max="8704" width="11.42578125" style="38"/>
    <col min="8705" max="8706" width="4.28515625" style="38" customWidth="1"/>
    <col min="8707" max="8707" width="5.5703125" style="38" customWidth="1"/>
    <col min="8708" max="8708" width="5.28515625" style="38" customWidth="1"/>
    <col min="8709" max="8709" width="44.7109375" style="38" customWidth="1"/>
    <col min="8710" max="8710" width="15.85546875" style="38" bestFit="1" customWidth="1"/>
    <col min="8711" max="8711" width="17.28515625" style="38" customWidth="1"/>
    <col min="8712" max="8712" width="16.7109375" style="38" customWidth="1"/>
    <col min="8713" max="8713" width="11.42578125" style="38"/>
    <col min="8714" max="8714" width="16.28515625" style="38" bestFit="1" customWidth="1"/>
    <col min="8715" max="8715" width="21.7109375" style="38" bestFit="1" customWidth="1"/>
    <col min="8716" max="8960" width="11.42578125" style="38"/>
    <col min="8961" max="8962" width="4.28515625" style="38" customWidth="1"/>
    <col min="8963" max="8963" width="5.5703125" style="38" customWidth="1"/>
    <col min="8964" max="8964" width="5.28515625" style="38" customWidth="1"/>
    <col min="8965" max="8965" width="44.7109375" style="38" customWidth="1"/>
    <col min="8966" max="8966" width="15.85546875" style="38" bestFit="1" customWidth="1"/>
    <col min="8967" max="8967" width="17.28515625" style="38" customWidth="1"/>
    <col min="8968" max="8968" width="16.7109375" style="38" customWidth="1"/>
    <col min="8969" max="8969" width="11.42578125" style="38"/>
    <col min="8970" max="8970" width="16.28515625" style="38" bestFit="1" customWidth="1"/>
    <col min="8971" max="8971" width="21.7109375" style="38" bestFit="1" customWidth="1"/>
    <col min="8972" max="9216" width="11.42578125" style="38"/>
    <col min="9217" max="9218" width="4.28515625" style="38" customWidth="1"/>
    <col min="9219" max="9219" width="5.5703125" style="38" customWidth="1"/>
    <col min="9220" max="9220" width="5.28515625" style="38" customWidth="1"/>
    <col min="9221" max="9221" width="44.7109375" style="38" customWidth="1"/>
    <col min="9222" max="9222" width="15.85546875" style="38" bestFit="1" customWidth="1"/>
    <col min="9223" max="9223" width="17.28515625" style="38" customWidth="1"/>
    <col min="9224" max="9224" width="16.7109375" style="38" customWidth="1"/>
    <col min="9225" max="9225" width="11.42578125" style="38"/>
    <col min="9226" max="9226" width="16.28515625" style="38" bestFit="1" customWidth="1"/>
    <col min="9227" max="9227" width="21.7109375" style="38" bestFit="1" customWidth="1"/>
    <col min="9228" max="9472" width="11.42578125" style="38"/>
    <col min="9473" max="9474" width="4.28515625" style="38" customWidth="1"/>
    <col min="9475" max="9475" width="5.5703125" style="38" customWidth="1"/>
    <col min="9476" max="9476" width="5.28515625" style="38" customWidth="1"/>
    <col min="9477" max="9477" width="44.7109375" style="38" customWidth="1"/>
    <col min="9478" max="9478" width="15.85546875" style="38" bestFit="1" customWidth="1"/>
    <col min="9479" max="9479" width="17.28515625" style="38" customWidth="1"/>
    <col min="9480" max="9480" width="16.7109375" style="38" customWidth="1"/>
    <col min="9481" max="9481" width="11.42578125" style="38"/>
    <col min="9482" max="9482" width="16.28515625" style="38" bestFit="1" customWidth="1"/>
    <col min="9483" max="9483" width="21.7109375" style="38" bestFit="1" customWidth="1"/>
    <col min="9484" max="9728" width="11.42578125" style="38"/>
    <col min="9729" max="9730" width="4.28515625" style="38" customWidth="1"/>
    <col min="9731" max="9731" width="5.5703125" style="38" customWidth="1"/>
    <col min="9732" max="9732" width="5.28515625" style="38" customWidth="1"/>
    <col min="9733" max="9733" width="44.7109375" style="38" customWidth="1"/>
    <col min="9734" max="9734" width="15.85546875" style="38" bestFit="1" customWidth="1"/>
    <col min="9735" max="9735" width="17.28515625" style="38" customWidth="1"/>
    <col min="9736" max="9736" width="16.7109375" style="38" customWidth="1"/>
    <col min="9737" max="9737" width="11.42578125" style="38"/>
    <col min="9738" max="9738" width="16.28515625" style="38" bestFit="1" customWidth="1"/>
    <col min="9739" max="9739" width="21.7109375" style="38" bestFit="1" customWidth="1"/>
    <col min="9740" max="9984" width="11.42578125" style="38"/>
    <col min="9985" max="9986" width="4.28515625" style="38" customWidth="1"/>
    <col min="9987" max="9987" width="5.5703125" style="38" customWidth="1"/>
    <col min="9988" max="9988" width="5.28515625" style="38" customWidth="1"/>
    <col min="9989" max="9989" width="44.7109375" style="38" customWidth="1"/>
    <col min="9990" max="9990" width="15.85546875" style="38" bestFit="1" customWidth="1"/>
    <col min="9991" max="9991" width="17.28515625" style="38" customWidth="1"/>
    <col min="9992" max="9992" width="16.7109375" style="38" customWidth="1"/>
    <col min="9993" max="9993" width="11.42578125" style="38"/>
    <col min="9994" max="9994" width="16.28515625" style="38" bestFit="1" customWidth="1"/>
    <col min="9995" max="9995" width="21.7109375" style="38" bestFit="1" customWidth="1"/>
    <col min="9996" max="10240" width="11.42578125" style="38"/>
    <col min="10241" max="10242" width="4.28515625" style="38" customWidth="1"/>
    <col min="10243" max="10243" width="5.5703125" style="38" customWidth="1"/>
    <col min="10244" max="10244" width="5.28515625" style="38" customWidth="1"/>
    <col min="10245" max="10245" width="44.7109375" style="38" customWidth="1"/>
    <col min="10246" max="10246" width="15.85546875" style="38" bestFit="1" customWidth="1"/>
    <col min="10247" max="10247" width="17.28515625" style="38" customWidth="1"/>
    <col min="10248" max="10248" width="16.7109375" style="38" customWidth="1"/>
    <col min="10249" max="10249" width="11.42578125" style="38"/>
    <col min="10250" max="10250" width="16.28515625" style="38" bestFit="1" customWidth="1"/>
    <col min="10251" max="10251" width="21.7109375" style="38" bestFit="1" customWidth="1"/>
    <col min="10252" max="10496" width="11.42578125" style="38"/>
    <col min="10497" max="10498" width="4.28515625" style="38" customWidth="1"/>
    <col min="10499" max="10499" width="5.5703125" style="38" customWidth="1"/>
    <col min="10500" max="10500" width="5.28515625" style="38" customWidth="1"/>
    <col min="10501" max="10501" width="44.7109375" style="38" customWidth="1"/>
    <col min="10502" max="10502" width="15.85546875" style="38" bestFit="1" customWidth="1"/>
    <col min="10503" max="10503" width="17.28515625" style="38" customWidth="1"/>
    <col min="10504" max="10504" width="16.7109375" style="38" customWidth="1"/>
    <col min="10505" max="10505" width="11.42578125" style="38"/>
    <col min="10506" max="10506" width="16.28515625" style="38" bestFit="1" customWidth="1"/>
    <col min="10507" max="10507" width="21.7109375" style="38" bestFit="1" customWidth="1"/>
    <col min="10508" max="10752" width="11.42578125" style="38"/>
    <col min="10753" max="10754" width="4.28515625" style="38" customWidth="1"/>
    <col min="10755" max="10755" width="5.5703125" style="38" customWidth="1"/>
    <col min="10756" max="10756" width="5.28515625" style="38" customWidth="1"/>
    <col min="10757" max="10757" width="44.7109375" style="38" customWidth="1"/>
    <col min="10758" max="10758" width="15.85546875" style="38" bestFit="1" customWidth="1"/>
    <col min="10759" max="10759" width="17.28515625" style="38" customWidth="1"/>
    <col min="10760" max="10760" width="16.7109375" style="38" customWidth="1"/>
    <col min="10761" max="10761" width="11.42578125" style="38"/>
    <col min="10762" max="10762" width="16.28515625" style="38" bestFit="1" customWidth="1"/>
    <col min="10763" max="10763" width="21.7109375" style="38" bestFit="1" customWidth="1"/>
    <col min="10764" max="11008" width="11.42578125" style="38"/>
    <col min="11009" max="11010" width="4.28515625" style="38" customWidth="1"/>
    <col min="11011" max="11011" width="5.5703125" style="38" customWidth="1"/>
    <col min="11012" max="11012" width="5.28515625" style="38" customWidth="1"/>
    <col min="11013" max="11013" width="44.7109375" style="38" customWidth="1"/>
    <col min="11014" max="11014" width="15.85546875" style="38" bestFit="1" customWidth="1"/>
    <col min="11015" max="11015" width="17.28515625" style="38" customWidth="1"/>
    <col min="11016" max="11016" width="16.7109375" style="38" customWidth="1"/>
    <col min="11017" max="11017" width="11.42578125" style="38"/>
    <col min="11018" max="11018" width="16.28515625" style="38" bestFit="1" customWidth="1"/>
    <col min="11019" max="11019" width="21.7109375" style="38" bestFit="1" customWidth="1"/>
    <col min="11020" max="11264" width="11.42578125" style="38"/>
    <col min="11265" max="11266" width="4.28515625" style="38" customWidth="1"/>
    <col min="11267" max="11267" width="5.5703125" style="38" customWidth="1"/>
    <col min="11268" max="11268" width="5.28515625" style="38" customWidth="1"/>
    <col min="11269" max="11269" width="44.7109375" style="38" customWidth="1"/>
    <col min="11270" max="11270" width="15.85546875" style="38" bestFit="1" customWidth="1"/>
    <col min="11271" max="11271" width="17.28515625" style="38" customWidth="1"/>
    <col min="11272" max="11272" width="16.7109375" style="38" customWidth="1"/>
    <col min="11273" max="11273" width="11.42578125" style="38"/>
    <col min="11274" max="11274" width="16.28515625" style="38" bestFit="1" customWidth="1"/>
    <col min="11275" max="11275" width="21.7109375" style="38" bestFit="1" customWidth="1"/>
    <col min="11276" max="11520" width="11.42578125" style="38"/>
    <col min="11521" max="11522" width="4.28515625" style="38" customWidth="1"/>
    <col min="11523" max="11523" width="5.5703125" style="38" customWidth="1"/>
    <col min="11524" max="11524" width="5.28515625" style="38" customWidth="1"/>
    <col min="11525" max="11525" width="44.7109375" style="38" customWidth="1"/>
    <col min="11526" max="11526" width="15.85546875" style="38" bestFit="1" customWidth="1"/>
    <col min="11527" max="11527" width="17.28515625" style="38" customWidth="1"/>
    <col min="11528" max="11528" width="16.7109375" style="38" customWidth="1"/>
    <col min="11529" max="11529" width="11.42578125" style="38"/>
    <col min="11530" max="11530" width="16.28515625" style="38" bestFit="1" customWidth="1"/>
    <col min="11531" max="11531" width="21.7109375" style="38" bestFit="1" customWidth="1"/>
    <col min="11532" max="11776" width="11.42578125" style="38"/>
    <col min="11777" max="11778" width="4.28515625" style="38" customWidth="1"/>
    <col min="11779" max="11779" width="5.5703125" style="38" customWidth="1"/>
    <col min="11780" max="11780" width="5.28515625" style="38" customWidth="1"/>
    <col min="11781" max="11781" width="44.7109375" style="38" customWidth="1"/>
    <col min="11782" max="11782" width="15.85546875" style="38" bestFit="1" customWidth="1"/>
    <col min="11783" max="11783" width="17.28515625" style="38" customWidth="1"/>
    <col min="11784" max="11784" width="16.7109375" style="38" customWidth="1"/>
    <col min="11785" max="11785" width="11.42578125" style="38"/>
    <col min="11786" max="11786" width="16.28515625" style="38" bestFit="1" customWidth="1"/>
    <col min="11787" max="11787" width="21.7109375" style="38" bestFit="1" customWidth="1"/>
    <col min="11788" max="12032" width="11.42578125" style="38"/>
    <col min="12033" max="12034" width="4.28515625" style="38" customWidth="1"/>
    <col min="12035" max="12035" width="5.5703125" style="38" customWidth="1"/>
    <col min="12036" max="12036" width="5.28515625" style="38" customWidth="1"/>
    <col min="12037" max="12037" width="44.7109375" style="38" customWidth="1"/>
    <col min="12038" max="12038" width="15.85546875" style="38" bestFit="1" customWidth="1"/>
    <col min="12039" max="12039" width="17.28515625" style="38" customWidth="1"/>
    <col min="12040" max="12040" width="16.7109375" style="38" customWidth="1"/>
    <col min="12041" max="12041" width="11.42578125" style="38"/>
    <col min="12042" max="12042" width="16.28515625" style="38" bestFit="1" customWidth="1"/>
    <col min="12043" max="12043" width="21.7109375" style="38" bestFit="1" customWidth="1"/>
    <col min="12044" max="12288" width="11.42578125" style="38"/>
    <col min="12289" max="12290" width="4.28515625" style="38" customWidth="1"/>
    <col min="12291" max="12291" width="5.5703125" style="38" customWidth="1"/>
    <col min="12292" max="12292" width="5.28515625" style="38" customWidth="1"/>
    <col min="12293" max="12293" width="44.7109375" style="38" customWidth="1"/>
    <col min="12294" max="12294" width="15.85546875" style="38" bestFit="1" customWidth="1"/>
    <col min="12295" max="12295" width="17.28515625" style="38" customWidth="1"/>
    <col min="12296" max="12296" width="16.7109375" style="38" customWidth="1"/>
    <col min="12297" max="12297" width="11.42578125" style="38"/>
    <col min="12298" max="12298" width="16.28515625" style="38" bestFit="1" customWidth="1"/>
    <col min="12299" max="12299" width="21.7109375" style="38" bestFit="1" customWidth="1"/>
    <col min="12300" max="12544" width="11.42578125" style="38"/>
    <col min="12545" max="12546" width="4.28515625" style="38" customWidth="1"/>
    <col min="12547" max="12547" width="5.5703125" style="38" customWidth="1"/>
    <col min="12548" max="12548" width="5.28515625" style="38" customWidth="1"/>
    <col min="12549" max="12549" width="44.7109375" style="38" customWidth="1"/>
    <col min="12550" max="12550" width="15.85546875" style="38" bestFit="1" customWidth="1"/>
    <col min="12551" max="12551" width="17.28515625" style="38" customWidth="1"/>
    <col min="12552" max="12552" width="16.7109375" style="38" customWidth="1"/>
    <col min="12553" max="12553" width="11.42578125" style="38"/>
    <col min="12554" max="12554" width="16.28515625" style="38" bestFit="1" customWidth="1"/>
    <col min="12555" max="12555" width="21.7109375" style="38" bestFit="1" customWidth="1"/>
    <col min="12556" max="12800" width="11.42578125" style="38"/>
    <col min="12801" max="12802" width="4.28515625" style="38" customWidth="1"/>
    <col min="12803" max="12803" width="5.5703125" style="38" customWidth="1"/>
    <col min="12804" max="12804" width="5.28515625" style="38" customWidth="1"/>
    <col min="12805" max="12805" width="44.7109375" style="38" customWidth="1"/>
    <col min="12806" max="12806" width="15.85546875" style="38" bestFit="1" customWidth="1"/>
    <col min="12807" max="12807" width="17.28515625" style="38" customWidth="1"/>
    <col min="12808" max="12808" width="16.7109375" style="38" customWidth="1"/>
    <col min="12809" max="12809" width="11.42578125" style="38"/>
    <col min="12810" max="12810" width="16.28515625" style="38" bestFit="1" customWidth="1"/>
    <col min="12811" max="12811" width="21.7109375" style="38" bestFit="1" customWidth="1"/>
    <col min="12812" max="13056" width="11.42578125" style="38"/>
    <col min="13057" max="13058" width="4.28515625" style="38" customWidth="1"/>
    <col min="13059" max="13059" width="5.5703125" style="38" customWidth="1"/>
    <col min="13060" max="13060" width="5.28515625" style="38" customWidth="1"/>
    <col min="13061" max="13061" width="44.7109375" style="38" customWidth="1"/>
    <col min="13062" max="13062" width="15.85546875" style="38" bestFit="1" customWidth="1"/>
    <col min="13063" max="13063" width="17.28515625" style="38" customWidth="1"/>
    <col min="13064" max="13064" width="16.7109375" style="38" customWidth="1"/>
    <col min="13065" max="13065" width="11.42578125" style="38"/>
    <col min="13066" max="13066" width="16.28515625" style="38" bestFit="1" customWidth="1"/>
    <col min="13067" max="13067" width="21.7109375" style="38" bestFit="1" customWidth="1"/>
    <col min="13068" max="13312" width="11.42578125" style="38"/>
    <col min="13313" max="13314" width="4.28515625" style="38" customWidth="1"/>
    <col min="13315" max="13315" width="5.5703125" style="38" customWidth="1"/>
    <col min="13316" max="13316" width="5.28515625" style="38" customWidth="1"/>
    <col min="13317" max="13317" width="44.7109375" style="38" customWidth="1"/>
    <col min="13318" max="13318" width="15.85546875" style="38" bestFit="1" customWidth="1"/>
    <col min="13319" max="13319" width="17.28515625" style="38" customWidth="1"/>
    <col min="13320" max="13320" width="16.7109375" style="38" customWidth="1"/>
    <col min="13321" max="13321" width="11.42578125" style="38"/>
    <col min="13322" max="13322" width="16.28515625" style="38" bestFit="1" customWidth="1"/>
    <col min="13323" max="13323" width="21.7109375" style="38" bestFit="1" customWidth="1"/>
    <col min="13324" max="13568" width="11.42578125" style="38"/>
    <col min="13569" max="13570" width="4.28515625" style="38" customWidth="1"/>
    <col min="13571" max="13571" width="5.5703125" style="38" customWidth="1"/>
    <col min="13572" max="13572" width="5.28515625" style="38" customWidth="1"/>
    <col min="13573" max="13573" width="44.7109375" style="38" customWidth="1"/>
    <col min="13574" max="13574" width="15.85546875" style="38" bestFit="1" customWidth="1"/>
    <col min="13575" max="13575" width="17.28515625" style="38" customWidth="1"/>
    <col min="13576" max="13576" width="16.7109375" style="38" customWidth="1"/>
    <col min="13577" max="13577" width="11.42578125" style="38"/>
    <col min="13578" max="13578" width="16.28515625" style="38" bestFit="1" customWidth="1"/>
    <col min="13579" max="13579" width="21.7109375" style="38" bestFit="1" customWidth="1"/>
    <col min="13580" max="13824" width="11.42578125" style="38"/>
    <col min="13825" max="13826" width="4.28515625" style="38" customWidth="1"/>
    <col min="13827" max="13827" width="5.5703125" style="38" customWidth="1"/>
    <col min="13828" max="13828" width="5.28515625" style="38" customWidth="1"/>
    <col min="13829" max="13829" width="44.7109375" style="38" customWidth="1"/>
    <col min="13830" max="13830" width="15.85546875" style="38" bestFit="1" customWidth="1"/>
    <col min="13831" max="13831" width="17.28515625" style="38" customWidth="1"/>
    <col min="13832" max="13832" width="16.7109375" style="38" customWidth="1"/>
    <col min="13833" max="13833" width="11.42578125" style="38"/>
    <col min="13834" max="13834" width="16.28515625" style="38" bestFit="1" customWidth="1"/>
    <col min="13835" max="13835" width="21.7109375" style="38" bestFit="1" customWidth="1"/>
    <col min="13836" max="14080" width="11.42578125" style="38"/>
    <col min="14081" max="14082" width="4.28515625" style="38" customWidth="1"/>
    <col min="14083" max="14083" width="5.5703125" style="38" customWidth="1"/>
    <col min="14084" max="14084" width="5.28515625" style="38" customWidth="1"/>
    <col min="14085" max="14085" width="44.7109375" style="38" customWidth="1"/>
    <col min="14086" max="14086" width="15.85546875" style="38" bestFit="1" customWidth="1"/>
    <col min="14087" max="14087" width="17.28515625" style="38" customWidth="1"/>
    <col min="14088" max="14088" width="16.7109375" style="38" customWidth="1"/>
    <col min="14089" max="14089" width="11.42578125" style="38"/>
    <col min="14090" max="14090" width="16.28515625" style="38" bestFit="1" customWidth="1"/>
    <col min="14091" max="14091" width="21.7109375" style="38" bestFit="1" customWidth="1"/>
    <col min="14092" max="14336" width="11.42578125" style="38"/>
    <col min="14337" max="14338" width="4.28515625" style="38" customWidth="1"/>
    <col min="14339" max="14339" width="5.5703125" style="38" customWidth="1"/>
    <col min="14340" max="14340" width="5.28515625" style="38" customWidth="1"/>
    <col min="14341" max="14341" width="44.7109375" style="38" customWidth="1"/>
    <col min="14342" max="14342" width="15.85546875" style="38" bestFit="1" customWidth="1"/>
    <col min="14343" max="14343" width="17.28515625" style="38" customWidth="1"/>
    <col min="14344" max="14344" width="16.7109375" style="38" customWidth="1"/>
    <col min="14345" max="14345" width="11.42578125" style="38"/>
    <col min="14346" max="14346" width="16.28515625" style="38" bestFit="1" customWidth="1"/>
    <col min="14347" max="14347" width="21.7109375" style="38" bestFit="1" customWidth="1"/>
    <col min="14348" max="14592" width="11.42578125" style="38"/>
    <col min="14593" max="14594" width="4.28515625" style="38" customWidth="1"/>
    <col min="14595" max="14595" width="5.5703125" style="38" customWidth="1"/>
    <col min="14596" max="14596" width="5.28515625" style="38" customWidth="1"/>
    <col min="14597" max="14597" width="44.7109375" style="38" customWidth="1"/>
    <col min="14598" max="14598" width="15.85546875" style="38" bestFit="1" customWidth="1"/>
    <col min="14599" max="14599" width="17.28515625" style="38" customWidth="1"/>
    <col min="14600" max="14600" width="16.7109375" style="38" customWidth="1"/>
    <col min="14601" max="14601" width="11.42578125" style="38"/>
    <col min="14602" max="14602" width="16.28515625" style="38" bestFit="1" customWidth="1"/>
    <col min="14603" max="14603" width="21.7109375" style="38" bestFit="1" customWidth="1"/>
    <col min="14604" max="14848" width="11.42578125" style="38"/>
    <col min="14849" max="14850" width="4.28515625" style="38" customWidth="1"/>
    <col min="14851" max="14851" width="5.5703125" style="38" customWidth="1"/>
    <col min="14852" max="14852" width="5.28515625" style="38" customWidth="1"/>
    <col min="14853" max="14853" width="44.7109375" style="38" customWidth="1"/>
    <col min="14854" max="14854" width="15.85546875" style="38" bestFit="1" customWidth="1"/>
    <col min="14855" max="14855" width="17.28515625" style="38" customWidth="1"/>
    <col min="14856" max="14856" width="16.7109375" style="38" customWidth="1"/>
    <col min="14857" max="14857" width="11.42578125" style="38"/>
    <col min="14858" max="14858" width="16.28515625" style="38" bestFit="1" customWidth="1"/>
    <col min="14859" max="14859" width="21.7109375" style="38" bestFit="1" customWidth="1"/>
    <col min="14860" max="15104" width="11.42578125" style="38"/>
    <col min="15105" max="15106" width="4.28515625" style="38" customWidth="1"/>
    <col min="15107" max="15107" width="5.5703125" style="38" customWidth="1"/>
    <col min="15108" max="15108" width="5.28515625" style="38" customWidth="1"/>
    <col min="15109" max="15109" width="44.7109375" style="38" customWidth="1"/>
    <col min="15110" max="15110" width="15.85546875" style="38" bestFit="1" customWidth="1"/>
    <col min="15111" max="15111" width="17.28515625" style="38" customWidth="1"/>
    <col min="15112" max="15112" width="16.7109375" style="38" customWidth="1"/>
    <col min="15113" max="15113" width="11.42578125" style="38"/>
    <col min="15114" max="15114" width="16.28515625" style="38" bestFit="1" customWidth="1"/>
    <col min="15115" max="15115" width="21.7109375" style="38" bestFit="1" customWidth="1"/>
    <col min="15116" max="15360" width="11.42578125" style="38"/>
    <col min="15361" max="15362" width="4.28515625" style="38" customWidth="1"/>
    <col min="15363" max="15363" width="5.5703125" style="38" customWidth="1"/>
    <col min="15364" max="15364" width="5.28515625" style="38" customWidth="1"/>
    <col min="15365" max="15365" width="44.7109375" style="38" customWidth="1"/>
    <col min="15366" max="15366" width="15.85546875" style="38" bestFit="1" customWidth="1"/>
    <col min="15367" max="15367" width="17.28515625" style="38" customWidth="1"/>
    <col min="15368" max="15368" width="16.7109375" style="38" customWidth="1"/>
    <col min="15369" max="15369" width="11.42578125" style="38"/>
    <col min="15370" max="15370" width="16.28515625" style="38" bestFit="1" customWidth="1"/>
    <col min="15371" max="15371" width="21.7109375" style="38" bestFit="1" customWidth="1"/>
    <col min="15372" max="15616" width="11.42578125" style="38"/>
    <col min="15617" max="15618" width="4.28515625" style="38" customWidth="1"/>
    <col min="15619" max="15619" width="5.5703125" style="38" customWidth="1"/>
    <col min="15620" max="15620" width="5.28515625" style="38" customWidth="1"/>
    <col min="15621" max="15621" width="44.7109375" style="38" customWidth="1"/>
    <col min="15622" max="15622" width="15.85546875" style="38" bestFit="1" customWidth="1"/>
    <col min="15623" max="15623" width="17.28515625" style="38" customWidth="1"/>
    <col min="15624" max="15624" width="16.7109375" style="38" customWidth="1"/>
    <col min="15625" max="15625" width="11.42578125" style="38"/>
    <col min="15626" max="15626" width="16.28515625" style="38" bestFit="1" customWidth="1"/>
    <col min="15627" max="15627" width="21.7109375" style="38" bestFit="1" customWidth="1"/>
    <col min="15628" max="15872" width="11.42578125" style="38"/>
    <col min="15873" max="15874" width="4.28515625" style="38" customWidth="1"/>
    <col min="15875" max="15875" width="5.5703125" style="38" customWidth="1"/>
    <col min="15876" max="15876" width="5.28515625" style="38" customWidth="1"/>
    <col min="15877" max="15877" width="44.7109375" style="38" customWidth="1"/>
    <col min="15878" max="15878" width="15.85546875" style="38" bestFit="1" customWidth="1"/>
    <col min="15879" max="15879" width="17.28515625" style="38" customWidth="1"/>
    <col min="15880" max="15880" width="16.7109375" style="38" customWidth="1"/>
    <col min="15881" max="15881" width="11.42578125" style="38"/>
    <col min="15882" max="15882" width="16.28515625" style="38" bestFit="1" customWidth="1"/>
    <col min="15883" max="15883" width="21.7109375" style="38" bestFit="1" customWidth="1"/>
    <col min="15884" max="16128" width="11.42578125" style="38"/>
    <col min="16129" max="16130" width="4.28515625" style="38" customWidth="1"/>
    <col min="16131" max="16131" width="5.5703125" style="38" customWidth="1"/>
    <col min="16132" max="16132" width="5.28515625" style="38" customWidth="1"/>
    <col min="16133" max="16133" width="44.7109375" style="38" customWidth="1"/>
    <col min="16134" max="16134" width="15.85546875" style="38" bestFit="1" customWidth="1"/>
    <col min="16135" max="16135" width="17.28515625" style="38" customWidth="1"/>
    <col min="16136" max="16136" width="16.7109375" style="38" customWidth="1"/>
    <col min="16137" max="16137" width="11.42578125" style="38"/>
    <col min="16138" max="16138" width="16.28515625" style="38" bestFit="1" customWidth="1"/>
    <col min="16139" max="16139" width="21.7109375" style="38" bestFit="1" customWidth="1"/>
    <col min="16140" max="16384" width="11.42578125" style="38"/>
  </cols>
  <sheetData>
    <row r="1" spans="1:9" s="131" customFormat="1" x14ac:dyDescent="0.2">
      <c r="D1" s="33"/>
    </row>
    <row r="2" spans="1:9" s="163" customFormat="1" x14ac:dyDescent="0.2">
      <c r="D2" s="33"/>
    </row>
    <row r="3" spans="1:9" s="131" customFormat="1" x14ac:dyDescent="0.2">
      <c r="D3" s="33"/>
    </row>
    <row r="4" spans="1:9" s="130" customFormat="1" ht="15.75" x14ac:dyDescent="0.25">
      <c r="B4" s="190" t="s">
        <v>174</v>
      </c>
      <c r="C4" s="191"/>
      <c r="D4" s="191"/>
      <c r="E4" s="192"/>
      <c r="F4" s="193" t="s">
        <v>175</v>
      </c>
      <c r="G4" s="194"/>
    </row>
    <row r="5" spans="1:9" ht="15.75" x14ac:dyDescent="0.25">
      <c r="B5" s="190" t="s">
        <v>158</v>
      </c>
      <c r="C5" s="191"/>
      <c r="D5" s="192"/>
      <c r="E5" s="134">
        <v>908</v>
      </c>
      <c r="F5" s="193" t="s">
        <v>178</v>
      </c>
      <c r="G5" s="194"/>
    </row>
    <row r="6" spans="1:9" s="130" customFormat="1" ht="15.75" x14ac:dyDescent="0.25">
      <c r="B6" s="190" t="s">
        <v>159</v>
      </c>
      <c r="C6" s="191"/>
      <c r="D6" s="192"/>
      <c r="E6" s="134">
        <v>960</v>
      </c>
      <c r="F6" s="193" t="s">
        <v>176</v>
      </c>
      <c r="G6" s="194"/>
    </row>
    <row r="7" spans="1:9" s="130" customFormat="1" ht="15.75" x14ac:dyDescent="0.25">
      <c r="B7" s="190" t="s">
        <v>160</v>
      </c>
      <c r="C7" s="191"/>
      <c r="D7" s="192"/>
      <c r="E7" s="132" t="s">
        <v>161</v>
      </c>
      <c r="F7" s="193" t="s">
        <v>177</v>
      </c>
      <c r="G7" s="194"/>
    </row>
    <row r="8" spans="1:9" s="130" customFormat="1" ht="15.75" x14ac:dyDescent="0.25">
      <c r="B8" s="190" t="s">
        <v>162</v>
      </c>
      <c r="C8" s="191"/>
      <c r="D8" s="192"/>
      <c r="E8" s="133" t="s">
        <v>163</v>
      </c>
      <c r="F8" s="193" t="s">
        <v>179</v>
      </c>
      <c r="G8" s="194"/>
    </row>
    <row r="9" spans="1:9" s="130" customFormat="1" x14ac:dyDescent="0.2">
      <c r="D9" s="33"/>
    </row>
    <row r="10" spans="1:9" ht="15" x14ac:dyDescent="0.25">
      <c r="A10" s="168"/>
      <c r="B10" s="168"/>
      <c r="C10" s="168"/>
      <c r="D10" s="168"/>
      <c r="E10" s="168"/>
      <c r="F10" s="168"/>
      <c r="G10" s="168"/>
      <c r="H10" s="168"/>
    </row>
    <row r="11" spans="1:9" ht="48" customHeight="1" x14ac:dyDescent="0.2">
      <c r="A11" s="169" t="s">
        <v>173</v>
      </c>
      <c r="B11" s="169"/>
      <c r="C11" s="169"/>
      <c r="D11" s="169"/>
      <c r="E11" s="169"/>
      <c r="F11" s="169"/>
      <c r="G11" s="169"/>
      <c r="H11" s="169"/>
    </row>
    <row r="12" spans="1:9" s="78" customFormat="1" ht="26.25" customHeight="1" x14ac:dyDescent="0.2">
      <c r="A12" s="169" t="s">
        <v>35</v>
      </c>
      <c r="B12" s="169"/>
      <c r="C12" s="169"/>
      <c r="D12" s="169"/>
      <c r="E12" s="169"/>
      <c r="F12" s="169"/>
      <c r="G12" s="170"/>
      <c r="H12" s="170"/>
    </row>
    <row r="13" spans="1:9" ht="15.75" customHeight="1" x14ac:dyDescent="0.25">
      <c r="A13" s="79"/>
      <c r="B13" s="80"/>
      <c r="C13" s="80"/>
      <c r="D13" s="80"/>
      <c r="E13" s="80"/>
    </row>
    <row r="14" spans="1:9" ht="27.75" customHeight="1" x14ac:dyDescent="0.25">
      <c r="A14" s="81"/>
      <c r="B14" s="82"/>
      <c r="C14" s="82"/>
      <c r="D14" s="83"/>
      <c r="E14" s="84"/>
      <c r="F14" s="85" t="s">
        <v>148</v>
      </c>
      <c r="G14" s="85" t="s">
        <v>149</v>
      </c>
      <c r="H14" s="86" t="s">
        <v>150</v>
      </c>
      <c r="I14" s="87"/>
    </row>
    <row r="15" spans="1:9" ht="27.75" customHeight="1" x14ac:dyDescent="0.25">
      <c r="A15" s="171" t="s">
        <v>36</v>
      </c>
      <c r="B15" s="172"/>
      <c r="C15" s="172"/>
      <c r="D15" s="172"/>
      <c r="E15" s="173"/>
      <c r="F15" s="88">
        <f>+F16+F17</f>
        <v>6040600</v>
      </c>
      <c r="G15" s="88">
        <f>G16+G17</f>
        <v>6040000</v>
      </c>
      <c r="H15" s="88">
        <f>+H16+H17</f>
        <v>6040000</v>
      </c>
      <c r="I15" s="89"/>
    </row>
    <row r="16" spans="1:9" ht="22.5" customHeight="1" x14ac:dyDescent="0.25">
      <c r="A16" s="174" t="s">
        <v>0</v>
      </c>
      <c r="B16" s="175"/>
      <c r="C16" s="175"/>
      <c r="D16" s="175"/>
      <c r="E16" s="176"/>
      <c r="F16" s="90">
        <v>6040600</v>
      </c>
      <c r="G16" s="90">
        <v>6040000</v>
      </c>
      <c r="H16" s="90">
        <v>6040000</v>
      </c>
    </row>
    <row r="17" spans="1:11" ht="22.5" customHeight="1" x14ac:dyDescent="0.25">
      <c r="A17" s="177" t="s">
        <v>131</v>
      </c>
      <c r="B17" s="176"/>
      <c r="C17" s="176"/>
      <c r="D17" s="176"/>
      <c r="E17" s="176"/>
      <c r="F17" s="90"/>
      <c r="G17" s="90"/>
      <c r="H17" s="90"/>
    </row>
    <row r="18" spans="1:11" ht="22.5" customHeight="1" x14ac:dyDescent="0.25">
      <c r="A18" s="91" t="s">
        <v>37</v>
      </c>
      <c r="B18" s="92"/>
      <c r="C18" s="92"/>
      <c r="D18" s="92"/>
      <c r="E18" s="92"/>
      <c r="F18" s="88">
        <f>+F19+F20</f>
        <v>6040600</v>
      </c>
      <c r="G18" s="88">
        <f>+G19+G20</f>
        <v>6040000</v>
      </c>
      <c r="H18" s="88">
        <f>+H19+H20</f>
        <v>6040000</v>
      </c>
    </row>
    <row r="19" spans="1:11" ht="22.5" customHeight="1" x14ac:dyDescent="0.25">
      <c r="A19" s="178" t="s">
        <v>1</v>
      </c>
      <c r="B19" s="175"/>
      <c r="C19" s="175"/>
      <c r="D19" s="175"/>
      <c r="E19" s="179"/>
      <c r="F19" s="90">
        <v>5792000</v>
      </c>
      <c r="G19" s="90">
        <v>5792000</v>
      </c>
      <c r="H19" s="90">
        <v>5792000</v>
      </c>
      <c r="I19" s="26"/>
      <c r="J19" s="26"/>
    </row>
    <row r="20" spans="1:11" ht="22.5" customHeight="1" x14ac:dyDescent="0.25">
      <c r="A20" s="180" t="s">
        <v>137</v>
      </c>
      <c r="B20" s="176"/>
      <c r="C20" s="176"/>
      <c r="D20" s="176"/>
      <c r="E20" s="176"/>
      <c r="F20" s="93">
        <v>248600</v>
      </c>
      <c r="G20" s="93">
        <v>248000</v>
      </c>
      <c r="H20" s="93">
        <v>248000</v>
      </c>
      <c r="I20" s="26"/>
      <c r="J20" s="26"/>
    </row>
    <row r="21" spans="1:11" ht="22.5" customHeight="1" x14ac:dyDescent="0.25">
      <c r="A21" s="181" t="s">
        <v>2</v>
      </c>
      <c r="B21" s="172"/>
      <c r="C21" s="172"/>
      <c r="D21" s="172"/>
      <c r="E21" s="172"/>
      <c r="F21" s="94">
        <f>+F15-F18</f>
        <v>0</v>
      </c>
      <c r="G21" s="94">
        <f>+G15-G18</f>
        <v>0</v>
      </c>
      <c r="H21" s="94">
        <f>+H15-H18</f>
        <v>0</v>
      </c>
      <c r="J21" s="26"/>
    </row>
    <row r="22" spans="1:11" ht="25.5" customHeight="1" x14ac:dyDescent="0.2">
      <c r="A22" s="169"/>
      <c r="B22" s="182"/>
      <c r="C22" s="182"/>
      <c r="D22" s="182"/>
      <c r="E22" s="182"/>
      <c r="F22" s="183"/>
      <c r="G22" s="183"/>
      <c r="H22" s="183"/>
    </row>
    <row r="23" spans="1:11" ht="27.75" customHeight="1" x14ac:dyDescent="0.25">
      <c r="A23" s="81"/>
      <c r="B23" s="82"/>
      <c r="C23" s="82"/>
      <c r="D23" s="83"/>
      <c r="E23" s="84"/>
      <c r="F23" s="85" t="s">
        <v>148</v>
      </c>
      <c r="G23" s="85" t="s">
        <v>149</v>
      </c>
      <c r="H23" s="86" t="s">
        <v>150</v>
      </c>
      <c r="J23" s="26"/>
    </row>
    <row r="24" spans="1:11" ht="30.75" customHeight="1" x14ac:dyDescent="0.25">
      <c r="A24" s="184" t="s">
        <v>138</v>
      </c>
      <c r="B24" s="185"/>
      <c r="C24" s="185"/>
      <c r="D24" s="185"/>
      <c r="E24" s="186"/>
      <c r="F24" s="95">
        <v>0</v>
      </c>
      <c r="G24" s="95"/>
      <c r="H24" s="96"/>
      <c r="J24" s="26"/>
    </row>
    <row r="25" spans="1:11" ht="34.5" customHeight="1" x14ac:dyDescent="0.25">
      <c r="A25" s="165" t="s">
        <v>139</v>
      </c>
      <c r="B25" s="166"/>
      <c r="C25" s="166"/>
      <c r="D25" s="166"/>
      <c r="E25" s="167"/>
      <c r="F25" s="97">
        <v>0</v>
      </c>
      <c r="G25" s="97"/>
      <c r="H25" s="94"/>
      <c r="J25" s="26"/>
    </row>
    <row r="26" spans="1:11" s="98" customFormat="1" ht="25.5" customHeight="1" x14ac:dyDescent="0.25">
      <c r="A26" s="189"/>
      <c r="B26" s="182"/>
      <c r="C26" s="182"/>
      <c r="D26" s="182"/>
      <c r="E26" s="182"/>
      <c r="F26" s="183"/>
      <c r="G26" s="183"/>
      <c r="H26" s="183"/>
      <c r="J26" s="99"/>
    </row>
    <row r="27" spans="1:11" s="98" customFormat="1" ht="27.75" customHeight="1" x14ac:dyDescent="0.25">
      <c r="A27" s="81"/>
      <c r="B27" s="82"/>
      <c r="C27" s="82"/>
      <c r="D27" s="83"/>
      <c r="E27" s="84"/>
      <c r="F27" s="85" t="s">
        <v>151</v>
      </c>
      <c r="G27" s="85" t="s">
        <v>149</v>
      </c>
      <c r="H27" s="86" t="s">
        <v>150</v>
      </c>
      <c r="J27" s="99"/>
      <c r="K27" s="99"/>
    </row>
    <row r="28" spans="1:11" s="98" customFormat="1" ht="22.5" customHeight="1" x14ac:dyDescent="0.25">
      <c r="A28" s="174" t="s">
        <v>3</v>
      </c>
      <c r="B28" s="175"/>
      <c r="C28" s="175"/>
      <c r="D28" s="175"/>
      <c r="E28" s="175"/>
      <c r="F28" s="93">
        <v>0</v>
      </c>
      <c r="G28" s="93">
        <v>0</v>
      </c>
      <c r="H28" s="93">
        <v>0</v>
      </c>
      <c r="J28" s="99"/>
    </row>
    <row r="29" spans="1:11" s="98" customFormat="1" ht="33.75" customHeight="1" x14ac:dyDescent="0.25">
      <c r="A29" s="174" t="s">
        <v>4</v>
      </c>
      <c r="B29" s="175"/>
      <c r="C29" s="175"/>
      <c r="D29" s="175"/>
      <c r="E29" s="175"/>
      <c r="F29" s="93">
        <v>0</v>
      </c>
      <c r="G29" s="93"/>
      <c r="H29" s="93"/>
    </row>
    <row r="30" spans="1:11" s="98" customFormat="1" ht="22.5" customHeight="1" x14ac:dyDescent="0.25">
      <c r="A30" s="181" t="s">
        <v>5</v>
      </c>
      <c r="B30" s="172"/>
      <c r="C30" s="172"/>
      <c r="D30" s="172"/>
      <c r="E30" s="172"/>
      <c r="F30" s="88">
        <f>F28-F29</f>
        <v>0</v>
      </c>
      <c r="G30" s="88">
        <f>G28-G29</f>
        <v>0</v>
      </c>
      <c r="H30" s="88">
        <v>0</v>
      </c>
      <c r="J30" s="100"/>
      <c r="K30" s="99"/>
    </row>
    <row r="31" spans="1:11" s="98" customFormat="1" ht="25.5" customHeight="1" x14ac:dyDescent="0.25">
      <c r="A31" s="189"/>
      <c r="B31" s="182"/>
      <c r="C31" s="182"/>
      <c r="D31" s="182"/>
      <c r="E31" s="182"/>
      <c r="F31" s="183"/>
      <c r="G31" s="183"/>
      <c r="H31" s="183"/>
    </row>
    <row r="32" spans="1:11" s="98" customFormat="1" ht="22.5" customHeight="1" x14ac:dyDescent="0.25">
      <c r="A32" s="178" t="s">
        <v>6</v>
      </c>
      <c r="B32" s="175"/>
      <c r="C32" s="175"/>
      <c r="D32" s="175"/>
      <c r="E32" s="175"/>
      <c r="F32" s="93">
        <f>IF((F21+F25+F30)&lt;&gt;0,"NESLAGANJE ZBROJA",(F21+F25+F30))</f>
        <v>0</v>
      </c>
      <c r="G32" s="93">
        <f>IF((G21+G25+G30)&lt;&gt;0,"NESLAGANJE ZBROJA",(G21+G25+G30))</f>
        <v>0</v>
      </c>
      <c r="H32" s="93">
        <f>IF((H21+H25+H30)&lt;&gt;0,"NESLAGANJE ZBROJA",(H21+H25+H30))</f>
        <v>0</v>
      </c>
    </row>
    <row r="33" spans="1:8" s="98" customFormat="1" ht="18" customHeight="1" x14ac:dyDescent="0.25">
      <c r="A33" s="101"/>
      <c r="B33" s="80"/>
      <c r="C33" s="80"/>
      <c r="D33" s="80"/>
      <c r="E33" s="80"/>
    </row>
    <row r="34" spans="1:8" ht="42" customHeight="1" x14ac:dyDescent="0.25">
      <c r="A34" s="187" t="s">
        <v>140</v>
      </c>
      <c r="B34" s="188"/>
      <c r="C34" s="188"/>
      <c r="D34" s="188"/>
      <c r="E34" s="188"/>
      <c r="F34" s="188"/>
      <c r="G34" s="188"/>
      <c r="H34" s="188"/>
    </row>
    <row r="35" spans="1:8" x14ac:dyDescent="0.2">
      <c r="E35" s="102"/>
    </row>
    <row r="39" spans="1:8" x14ac:dyDescent="0.2">
      <c r="F39" s="26"/>
      <c r="G39" s="26"/>
      <c r="H39" s="26"/>
    </row>
    <row r="40" spans="1:8" x14ac:dyDescent="0.2">
      <c r="F40" s="26"/>
      <c r="G40" s="26"/>
      <c r="H40" s="26"/>
    </row>
    <row r="41" spans="1:8" x14ac:dyDescent="0.2">
      <c r="E41" s="103"/>
      <c r="F41" s="28"/>
      <c r="G41" s="28"/>
      <c r="H41" s="28"/>
    </row>
    <row r="42" spans="1:8" x14ac:dyDescent="0.2">
      <c r="E42" s="103"/>
      <c r="F42" s="26"/>
      <c r="G42" s="26"/>
      <c r="H42" s="26"/>
    </row>
    <row r="43" spans="1:8" x14ac:dyDescent="0.2">
      <c r="E43" s="103"/>
      <c r="F43" s="26"/>
      <c r="G43" s="26"/>
      <c r="H43" s="26"/>
    </row>
    <row r="44" spans="1:8" x14ac:dyDescent="0.2">
      <c r="E44" s="103"/>
      <c r="F44" s="26"/>
      <c r="G44" s="26"/>
      <c r="H44" s="26"/>
    </row>
    <row r="45" spans="1:8" x14ac:dyDescent="0.2">
      <c r="E45" s="103"/>
      <c r="F45" s="26"/>
      <c r="G45" s="26"/>
      <c r="H45" s="26"/>
    </row>
    <row r="46" spans="1:8" x14ac:dyDescent="0.2">
      <c r="E46" s="103"/>
    </row>
    <row r="51" spans="6:6" x14ac:dyDescent="0.2">
      <c r="F51" s="26"/>
    </row>
    <row r="52" spans="6:6" x14ac:dyDescent="0.2">
      <c r="F52" s="26"/>
    </row>
    <row r="53" spans="6:6" x14ac:dyDescent="0.2">
      <c r="F53" s="26"/>
    </row>
  </sheetData>
  <mergeCells count="29">
    <mergeCell ref="F4:G4"/>
    <mergeCell ref="F5:G5"/>
    <mergeCell ref="F6:G6"/>
    <mergeCell ref="F7:G7"/>
    <mergeCell ref="F8:G8"/>
    <mergeCell ref="B4:E4"/>
    <mergeCell ref="B5:D5"/>
    <mergeCell ref="B6:D6"/>
    <mergeCell ref="B7:D7"/>
    <mergeCell ref="B8:D8"/>
    <mergeCell ref="A34:H34"/>
    <mergeCell ref="A26:H26"/>
    <mergeCell ref="A28:E28"/>
    <mergeCell ref="A29:E29"/>
    <mergeCell ref="A30:E30"/>
    <mergeCell ref="A31:H31"/>
    <mergeCell ref="A32:E32"/>
    <mergeCell ref="A25:E25"/>
    <mergeCell ref="A10:H10"/>
    <mergeCell ref="A11:H11"/>
    <mergeCell ref="A12:H12"/>
    <mergeCell ref="A15:E15"/>
    <mergeCell ref="A16:E16"/>
    <mergeCell ref="A17:E17"/>
    <mergeCell ref="A19:E19"/>
    <mergeCell ref="A20:E20"/>
    <mergeCell ref="A21:E21"/>
    <mergeCell ref="A22:H22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topLeftCell="B1" zoomScale="80" zoomScaleNormal="80" workbookViewId="0">
      <selection activeCell="C15" sqref="C15"/>
    </sheetView>
  </sheetViews>
  <sheetFormatPr defaultColWidth="9.140625" defaultRowHeight="12" x14ac:dyDescent="0.2"/>
  <cols>
    <col min="1" max="1" width="9.28515625" style="40" hidden="1" customWidth="1"/>
    <col min="2" max="2" width="11.28515625" style="45" customWidth="1"/>
    <col min="3" max="3" width="46.7109375" style="73" customWidth="1"/>
    <col min="4" max="4" width="17.140625" style="48" customWidth="1"/>
    <col min="5" max="5" width="18.42578125" style="48" customWidth="1"/>
    <col min="6" max="6" width="20.140625" style="48" customWidth="1"/>
    <col min="7" max="16384" width="9.140625" style="46"/>
  </cols>
  <sheetData>
    <row r="1" spans="1:6" ht="12.75" thickBot="1" x14ac:dyDescent="0.25">
      <c r="C1" s="195"/>
      <c r="D1" s="196"/>
      <c r="E1" s="196"/>
      <c r="F1" s="196"/>
    </row>
    <row r="2" spans="1:6" ht="90.75" thickBot="1" x14ac:dyDescent="0.25">
      <c r="A2" s="40" t="s">
        <v>38</v>
      </c>
      <c r="B2" s="117" t="s">
        <v>39</v>
      </c>
      <c r="C2" s="118" t="s">
        <v>19</v>
      </c>
      <c r="D2" s="119" t="s">
        <v>152</v>
      </c>
      <c r="E2" s="119" t="s">
        <v>143</v>
      </c>
      <c r="F2" s="119" t="s">
        <v>153</v>
      </c>
    </row>
    <row r="3" spans="1:6" s="42" customFormat="1" ht="18" x14ac:dyDescent="0.25">
      <c r="A3" s="41">
        <f>LEN(B3)</f>
        <v>1</v>
      </c>
      <c r="B3" s="120">
        <v>6</v>
      </c>
      <c r="C3" s="121" t="s">
        <v>104</v>
      </c>
      <c r="D3" s="122">
        <f>D4+D9+D12+D14+D17+D20+D25+D28</f>
        <v>6040600</v>
      </c>
      <c r="E3" s="122">
        <f>E4+E9+E12+E14+E17+E20+E25+E28</f>
        <v>6040000</v>
      </c>
      <c r="F3" s="122">
        <f>F4+F9+F12+F14+F17+F20+F25+F28</f>
        <v>6040000</v>
      </c>
    </row>
    <row r="4" spans="1:6" s="44" customFormat="1" ht="36" x14ac:dyDescent="0.25">
      <c r="A4" s="43">
        <f t="shared" ref="A4:A18" si="0">LEN(B4)</f>
        <v>2</v>
      </c>
      <c r="B4" s="120">
        <v>63</v>
      </c>
      <c r="C4" s="121" t="s">
        <v>105</v>
      </c>
      <c r="D4" s="122">
        <f>D5+D7+D8+D6</f>
        <v>3644000</v>
      </c>
      <c r="E4" s="122">
        <f t="shared" ref="E4:F4" si="1">E5+E7+E8+E6</f>
        <v>3644000</v>
      </c>
      <c r="F4" s="122">
        <f t="shared" si="1"/>
        <v>3644000</v>
      </c>
    </row>
    <row r="5" spans="1:6" s="44" customFormat="1" ht="27.75" customHeight="1" x14ac:dyDescent="0.25">
      <c r="A5" s="43">
        <f t="shared" si="0"/>
        <v>3</v>
      </c>
      <c r="B5" s="123">
        <v>632</v>
      </c>
      <c r="C5" s="124" t="s">
        <v>106</v>
      </c>
      <c r="D5" s="125">
        <v>0</v>
      </c>
      <c r="E5" s="125">
        <v>0</v>
      </c>
      <c r="F5" s="125">
        <v>0</v>
      </c>
    </row>
    <row r="6" spans="1:6" s="44" customFormat="1" ht="36" x14ac:dyDescent="0.25">
      <c r="A6" s="43">
        <f t="shared" si="0"/>
        <v>3</v>
      </c>
      <c r="B6" s="123">
        <v>636</v>
      </c>
      <c r="C6" s="124" t="s">
        <v>107</v>
      </c>
      <c r="D6" s="125">
        <v>3644000</v>
      </c>
      <c r="E6" s="125">
        <v>3644000</v>
      </c>
      <c r="F6" s="125">
        <v>3644000</v>
      </c>
    </row>
    <row r="7" spans="1:6" s="72" customFormat="1" ht="18" x14ac:dyDescent="0.25">
      <c r="A7" s="71">
        <f t="shared" si="0"/>
        <v>3</v>
      </c>
      <c r="B7" s="123">
        <v>638</v>
      </c>
      <c r="C7" s="124" t="s">
        <v>134</v>
      </c>
      <c r="D7" s="125">
        <v>0</v>
      </c>
      <c r="E7" s="125">
        <v>0</v>
      </c>
      <c r="F7" s="125">
        <v>0</v>
      </c>
    </row>
    <row r="8" spans="1:6" s="72" customFormat="1" ht="36" x14ac:dyDescent="0.25">
      <c r="A8" s="71">
        <f t="shared" si="0"/>
        <v>3</v>
      </c>
      <c r="B8" s="123">
        <v>639</v>
      </c>
      <c r="C8" s="124" t="s">
        <v>133</v>
      </c>
      <c r="D8" s="125">
        <v>0</v>
      </c>
      <c r="E8" s="125">
        <v>0</v>
      </c>
      <c r="F8" s="125">
        <v>0</v>
      </c>
    </row>
    <row r="9" spans="1:6" s="44" customFormat="1" ht="18" x14ac:dyDescent="0.25">
      <c r="A9" s="43">
        <f t="shared" si="0"/>
        <v>2</v>
      </c>
      <c r="B9" s="120">
        <v>64</v>
      </c>
      <c r="C9" s="121" t="s">
        <v>108</v>
      </c>
      <c r="D9" s="122">
        <f>D10+D11</f>
        <v>100</v>
      </c>
      <c r="E9" s="122">
        <f>E10+E11</f>
        <v>100</v>
      </c>
      <c r="F9" s="122">
        <f>F10+F11</f>
        <v>100</v>
      </c>
    </row>
    <row r="10" spans="1:6" s="44" customFormat="1" ht="18" x14ac:dyDescent="0.25">
      <c r="A10" s="43">
        <f t="shared" si="0"/>
        <v>3</v>
      </c>
      <c r="B10" s="123">
        <v>641</v>
      </c>
      <c r="C10" s="124" t="s">
        <v>109</v>
      </c>
      <c r="D10" s="125">
        <v>100</v>
      </c>
      <c r="E10" s="125">
        <v>100</v>
      </c>
      <c r="F10" s="125">
        <v>100</v>
      </c>
    </row>
    <row r="11" spans="1:6" s="44" customFormat="1" ht="18" x14ac:dyDescent="0.25">
      <c r="A11" s="43">
        <f t="shared" si="0"/>
        <v>3</v>
      </c>
      <c r="B11" s="123">
        <v>642</v>
      </c>
      <c r="C11" s="124" t="s">
        <v>110</v>
      </c>
      <c r="D11" s="125">
        <v>0</v>
      </c>
      <c r="E11" s="125">
        <v>0</v>
      </c>
      <c r="F11" s="125">
        <v>0</v>
      </c>
    </row>
    <row r="12" spans="1:6" s="44" customFormat="1" ht="36" x14ac:dyDescent="0.25">
      <c r="A12" s="43">
        <f t="shared" si="0"/>
        <v>2</v>
      </c>
      <c r="B12" s="120">
        <v>65</v>
      </c>
      <c r="C12" s="121" t="s">
        <v>111</v>
      </c>
      <c r="D12" s="122">
        <f>D13</f>
        <v>1200000</v>
      </c>
      <c r="E12" s="122">
        <f>E13</f>
        <v>1200000</v>
      </c>
      <c r="F12" s="122">
        <f>F13</f>
        <v>1200000</v>
      </c>
    </row>
    <row r="13" spans="1:6" s="44" customFormat="1" ht="18" x14ac:dyDescent="0.25">
      <c r="A13" s="43">
        <f t="shared" si="0"/>
        <v>3</v>
      </c>
      <c r="B13" s="123">
        <v>652</v>
      </c>
      <c r="C13" s="124" t="s">
        <v>112</v>
      </c>
      <c r="D13" s="125">
        <v>1200000</v>
      </c>
      <c r="E13" s="125">
        <v>1200000</v>
      </c>
      <c r="F13" s="125">
        <v>1200000</v>
      </c>
    </row>
    <row r="14" spans="1:6" s="44" customFormat="1" ht="36" x14ac:dyDescent="0.25">
      <c r="A14" s="43">
        <f t="shared" si="0"/>
        <v>2</v>
      </c>
      <c r="B14" s="120">
        <v>66</v>
      </c>
      <c r="C14" s="121" t="s">
        <v>113</v>
      </c>
      <c r="D14" s="122">
        <f>D15+D16</f>
        <v>219900</v>
      </c>
      <c r="E14" s="122">
        <f>E15+E16</f>
        <v>219900</v>
      </c>
      <c r="F14" s="122">
        <f>F15+F16</f>
        <v>219900</v>
      </c>
    </row>
    <row r="15" spans="1:6" s="44" customFormat="1" ht="36" x14ac:dyDescent="0.25">
      <c r="A15" s="43">
        <f t="shared" si="0"/>
        <v>3</v>
      </c>
      <c r="B15" s="123">
        <v>661</v>
      </c>
      <c r="C15" s="124" t="s">
        <v>114</v>
      </c>
      <c r="D15" s="125">
        <v>219900</v>
      </c>
      <c r="E15" s="125">
        <v>219900</v>
      </c>
      <c r="F15" s="125">
        <v>219900</v>
      </c>
    </row>
    <row r="16" spans="1:6" s="44" customFormat="1" ht="36" x14ac:dyDescent="0.25">
      <c r="A16" s="43">
        <f t="shared" si="0"/>
        <v>3</v>
      </c>
      <c r="B16" s="123">
        <v>663</v>
      </c>
      <c r="C16" s="124" t="s">
        <v>115</v>
      </c>
      <c r="D16" s="125">
        <v>0</v>
      </c>
      <c r="E16" s="125">
        <v>0</v>
      </c>
      <c r="F16" s="125">
        <v>0</v>
      </c>
    </row>
    <row r="17" spans="1:6" s="44" customFormat="1" ht="36" x14ac:dyDescent="0.25">
      <c r="A17" s="43">
        <f t="shared" si="0"/>
        <v>2</v>
      </c>
      <c r="B17" s="120">
        <v>67</v>
      </c>
      <c r="C17" s="121" t="s">
        <v>116</v>
      </c>
      <c r="D17" s="122">
        <f>D18+D19</f>
        <v>976000</v>
      </c>
      <c r="E17" s="122">
        <f>E18+E19</f>
        <v>976000</v>
      </c>
      <c r="F17" s="122">
        <f>F18+F19</f>
        <v>976000</v>
      </c>
    </row>
    <row r="18" spans="1:6" s="44" customFormat="1" ht="36" x14ac:dyDescent="0.25">
      <c r="A18" s="43">
        <f t="shared" si="0"/>
        <v>3</v>
      </c>
      <c r="B18" s="123">
        <v>671</v>
      </c>
      <c r="C18" s="124" t="s">
        <v>117</v>
      </c>
      <c r="D18" s="125">
        <v>976000</v>
      </c>
      <c r="E18" s="125">
        <v>976000</v>
      </c>
      <c r="F18" s="125">
        <v>976000</v>
      </c>
    </row>
    <row r="19" spans="1:6" s="44" customFormat="1" ht="18" x14ac:dyDescent="0.25">
      <c r="A19" s="43">
        <f t="shared" ref="A19:A31" si="2">LEN(B19)</f>
        <v>3</v>
      </c>
      <c r="B19" s="123">
        <v>673</v>
      </c>
      <c r="C19" s="124" t="s">
        <v>118</v>
      </c>
      <c r="D19" s="125">
        <v>0</v>
      </c>
      <c r="E19" s="125">
        <v>0</v>
      </c>
      <c r="F19" s="125">
        <v>0</v>
      </c>
    </row>
    <row r="20" spans="1:6" s="44" customFormat="1" ht="18" x14ac:dyDescent="0.25">
      <c r="A20" s="43">
        <f t="shared" si="2"/>
        <v>2</v>
      </c>
      <c r="B20" s="120">
        <v>68</v>
      </c>
      <c r="C20" s="121" t="s">
        <v>119</v>
      </c>
      <c r="D20" s="122">
        <f>D21</f>
        <v>0</v>
      </c>
      <c r="E20" s="122">
        <f>E21</f>
        <v>0</v>
      </c>
      <c r="F20" s="122">
        <f>F21</f>
        <v>0</v>
      </c>
    </row>
    <row r="21" spans="1:6" s="44" customFormat="1" ht="18" x14ac:dyDescent="0.25">
      <c r="A21" s="43">
        <f t="shared" si="2"/>
        <v>3</v>
      </c>
      <c r="B21" s="123">
        <v>683</v>
      </c>
      <c r="C21" s="124" t="s">
        <v>120</v>
      </c>
      <c r="D21" s="125">
        <v>0</v>
      </c>
      <c r="E21" s="125">
        <v>0</v>
      </c>
      <c r="F21" s="125">
        <v>0</v>
      </c>
    </row>
    <row r="22" spans="1:6" s="42" customFormat="1" ht="18" x14ac:dyDescent="0.25">
      <c r="A22" s="41">
        <f t="shared" si="2"/>
        <v>1</v>
      </c>
      <c r="B22" s="120">
        <v>7</v>
      </c>
      <c r="C22" s="121" t="s">
        <v>121</v>
      </c>
      <c r="D22" s="122">
        <f>D23+D25</f>
        <v>600</v>
      </c>
      <c r="E22" s="122">
        <f>E23+E25</f>
        <v>0</v>
      </c>
      <c r="F22" s="122">
        <f>F23+F25</f>
        <v>0</v>
      </c>
    </row>
    <row r="23" spans="1:6" s="44" customFormat="1" ht="36" x14ac:dyDescent="0.25">
      <c r="A23" s="43">
        <f t="shared" si="2"/>
        <v>2</v>
      </c>
      <c r="B23" s="120">
        <v>71</v>
      </c>
      <c r="C23" s="121" t="s">
        <v>122</v>
      </c>
      <c r="D23" s="122">
        <f>D24</f>
        <v>0</v>
      </c>
      <c r="E23" s="122">
        <f>E24</f>
        <v>0</v>
      </c>
      <c r="F23" s="122">
        <f>F24</f>
        <v>0</v>
      </c>
    </row>
    <row r="24" spans="1:6" s="44" customFormat="1" ht="36" x14ac:dyDescent="0.25">
      <c r="A24" s="43">
        <f t="shared" si="2"/>
        <v>3</v>
      </c>
      <c r="B24" s="123">
        <v>711</v>
      </c>
      <c r="C24" s="124" t="s">
        <v>123</v>
      </c>
      <c r="D24" s="125">
        <v>0</v>
      </c>
      <c r="E24" s="125">
        <v>0</v>
      </c>
      <c r="F24" s="125">
        <v>0</v>
      </c>
    </row>
    <row r="25" spans="1:6" s="44" customFormat="1" ht="36" x14ac:dyDescent="0.25">
      <c r="A25" s="43">
        <f t="shared" si="2"/>
        <v>2</v>
      </c>
      <c r="B25" s="120">
        <v>72</v>
      </c>
      <c r="C25" s="121" t="s">
        <v>124</v>
      </c>
      <c r="D25" s="122">
        <f>D26+D27</f>
        <v>600</v>
      </c>
      <c r="E25" s="122">
        <f>E26+E27</f>
        <v>0</v>
      </c>
      <c r="F25" s="122">
        <f>F26+F27</f>
        <v>0</v>
      </c>
    </row>
    <row r="26" spans="1:6" s="44" customFormat="1" ht="18" x14ac:dyDescent="0.25">
      <c r="A26" s="43">
        <f t="shared" si="2"/>
        <v>3</v>
      </c>
      <c r="B26" s="123">
        <v>721</v>
      </c>
      <c r="C26" s="124" t="s">
        <v>125</v>
      </c>
      <c r="D26" s="125">
        <v>600</v>
      </c>
      <c r="E26" s="125">
        <v>0</v>
      </c>
      <c r="F26" s="125">
        <v>0</v>
      </c>
    </row>
    <row r="27" spans="1:6" s="44" customFormat="1" ht="18" x14ac:dyDescent="0.25">
      <c r="A27" s="43">
        <f t="shared" si="2"/>
        <v>3</v>
      </c>
      <c r="B27" s="123">
        <v>723</v>
      </c>
      <c r="C27" s="124" t="s">
        <v>126</v>
      </c>
      <c r="D27" s="125">
        <v>0</v>
      </c>
      <c r="E27" s="125">
        <v>0</v>
      </c>
      <c r="F27" s="125">
        <v>0</v>
      </c>
    </row>
    <row r="28" spans="1:6" s="42" customFormat="1" ht="18" x14ac:dyDescent="0.25">
      <c r="A28" s="41">
        <f t="shared" si="2"/>
        <v>1</v>
      </c>
      <c r="B28" s="120">
        <v>8</v>
      </c>
      <c r="C28" s="121" t="s">
        <v>127</v>
      </c>
      <c r="D28" s="122">
        <f>D29</f>
        <v>0</v>
      </c>
      <c r="E28" s="122">
        <f>E29</f>
        <v>0</v>
      </c>
      <c r="F28" s="122">
        <f>F29</f>
        <v>0</v>
      </c>
    </row>
    <row r="29" spans="1:6" s="44" customFormat="1" ht="18" x14ac:dyDescent="0.25">
      <c r="A29" s="43">
        <f t="shared" si="2"/>
        <v>2</v>
      </c>
      <c r="B29" s="120">
        <v>84</v>
      </c>
      <c r="C29" s="121" t="s">
        <v>128</v>
      </c>
      <c r="D29" s="122">
        <f>D30+D31</f>
        <v>0</v>
      </c>
      <c r="E29" s="122">
        <f>E30+E31</f>
        <v>0</v>
      </c>
      <c r="F29" s="122">
        <f>F30+F31</f>
        <v>0</v>
      </c>
    </row>
    <row r="30" spans="1:6" s="44" customFormat="1" ht="36" x14ac:dyDescent="0.25">
      <c r="A30" s="43">
        <f t="shared" si="2"/>
        <v>3</v>
      </c>
      <c r="B30" s="123">
        <v>844</v>
      </c>
      <c r="C30" s="124" t="s">
        <v>129</v>
      </c>
      <c r="D30" s="125">
        <v>0</v>
      </c>
      <c r="E30" s="125">
        <v>0</v>
      </c>
      <c r="F30" s="125">
        <v>0</v>
      </c>
    </row>
    <row r="31" spans="1:6" s="44" customFormat="1" ht="18" x14ac:dyDescent="0.25">
      <c r="A31" s="43">
        <f t="shared" si="2"/>
        <v>3</v>
      </c>
      <c r="B31" s="123">
        <v>847</v>
      </c>
      <c r="C31" s="124" t="s">
        <v>130</v>
      </c>
      <c r="D31" s="125">
        <v>0</v>
      </c>
      <c r="E31" s="125">
        <v>0</v>
      </c>
      <c r="F31" s="125">
        <v>0</v>
      </c>
    </row>
    <row r="32" spans="1:6" ht="15" x14ac:dyDescent="0.2">
      <c r="B32" s="114"/>
      <c r="C32" s="115"/>
      <c r="D32" s="116"/>
      <c r="E32" s="116"/>
      <c r="F32" s="116"/>
    </row>
  </sheetData>
  <autoFilter ref="A2:F31"/>
  <mergeCells count="1">
    <mergeCell ref="C1:F1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topLeftCell="B13" zoomScaleNormal="100" workbookViewId="0">
      <selection activeCell="C2" sqref="C2"/>
    </sheetView>
  </sheetViews>
  <sheetFormatPr defaultColWidth="9.140625" defaultRowHeight="12" x14ac:dyDescent="0.2"/>
  <cols>
    <col min="1" max="1" width="9.140625" style="46" hidden="1" customWidth="1"/>
    <col min="2" max="2" width="13.85546875" style="46" customWidth="1"/>
    <col min="3" max="3" width="34.28515625" style="48" customWidth="1"/>
    <col min="4" max="4" width="14.7109375" style="53" customWidth="1"/>
    <col min="5" max="5" width="14.140625" style="53" customWidth="1"/>
    <col min="6" max="6" width="12.42578125" style="53" customWidth="1"/>
    <col min="7" max="7" width="9.140625" style="46"/>
    <col min="8" max="8" width="16.5703125" style="46" bestFit="1" customWidth="1"/>
    <col min="9" max="9" width="9.140625" style="46"/>
    <col min="10" max="10" width="13.140625" style="46" bestFit="1" customWidth="1"/>
    <col min="11" max="16384" width="9.140625" style="46"/>
  </cols>
  <sheetData>
    <row r="1" spans="1:10" ht="12.75" thickBot="1" x14ac:dyDescent="0.25">
      <c r="C1" s="195"/>
      <c r="D1" s="196"/>
      <c r="E1" s="196"/>
      <c r="F1" s="196"/>
    </row>
    <row r="2" spans="1:10" ht="26.25" thickBot="1" x14ac:dyDescent="0.25">
      <c r="A2" s="46" t="s">
        <v>38</v>
      </c>
      <c r="B2" s="47" t="s">
        <v>40</v>
      </c>
      <c r="C2" s="74" t="s">
        <v>19</v>
      </c>
      <c r="D2" s="47" t="s">
        <v>152</v>
      </c>
      <c r="E2" s="47" t="s">
        <v>143</v>
      </c>
      <c r="F2" s="47" t="s">
        <v>153</v>
      </c>
    </row>
    <row r="3" spans="1:10" ht="12.75" x14ac:dyDescent="0.2">
      <c r="A3" s="46">
        <f>LEN(B3)</f>
        <v>1</v>
      </c>
      <c r="B3" s="49" t="s">
        <v>42</v>
      </c>
      <c r="C3" s="75" t="s">
        <v>43</v>
      </c>
      <c r="D3" s="50">
        <f>D4+D8+D14+D17+D19+D21</f>
        <v>5792000</v>
      </c>
      <c r="E3" s="50">
        <f>E4+E8+E14+E17+E19+E21</f>
        <v>5792000</v>
      </c>
      <c r="F3" s="50">
        <f>F4+F8+F14+F17+F19+F21</f>
        <v>5792000</v>
      </c>
    </row>
    <row r="4" spans="1:10" ht="12.75" x14ac:dyDescent="0.2">
      <c r="A4" s="107">
        <f t="shared" ref="A4:A22" si="0">LEN(B4)</f>
        <v>2</v>
      </c>
      <c r="B4" s="49" t="s">
        <v>44</v>
      </c>
      <c r="C4" s="75" t="s">
        <v>21</v>
      </c>
      <c r="D4" s="50">
        <f>+D5+D6+D7</f>
        <v>3443000</v>
      </c>
      <c r="E4" s="50">
        <f>+E5+E6+E7</f>
        <v>3443000</v>
      </c>
      <c r="F4" s="50">
        <f>+F5+F6+F7</f>
        <v>3443000</v>
      </c>
      <c r="H4" s="112"/>
    </row>
    <row r="5" spans="1:10" x14ac:dyDescent="0.2">
      <c r="A5" s="107">
        <f t="shared" si="0"/>
        <v>3</v>
      </c>
      <c r="B5" s="108" t="s">
        <v>45</v>
      </c>
      <c r="C5" s="109" t="s">
        <v>22</v>
      </c>
      <c r="D5" s="52">
        <v>2869500</v>
      </c>
      <c r="E5" s="52">
        <v>2869500</v>
      </c>
      <c r="F5" s="52">
        <v>2869500</v>
      </c>
    </row>
    <row r="6" spans="1:10" x14ac:dyDescent="0.2">
      <c r="A6" s="107">
        <f t="shared" si="0"/>
        <v>3</v>
      </c>
      <c r="B6" s="108">
        <v>312</v>
      </c>
      <c r="C6" s="109" t="s">
        <v>23</v>
      </c>
      <c r="D6" s="52">
        <v>99000</v>
      </c>
      <c r="E6" s="52">
        <v>99000</v>
      </c>
      <c r="F6" s="52">
        <v>99000</v>
      </c>
    </row>
    <row r="7" spans="1:10" x14ac:dyDescent="0.2">
      <c r="A7" s="107">
        <f t="shared" si="0"/>
        <v>3</v>
      </c>
      <c r="B7" s="108">
        <v>313</v>
      </c>
      <c r="C7" s="109" t="s">
        <v>24</v>
      </c>
      <c r="D7" s="52">
        <v>474500</v>
      </c>
      <c r="E7" s="52">
        <v>474500</v>
      </c>
      <c r="F7" s="52">
        <v>474500</v>
      </c>
      <c r="H7" s="126"/>
    </row>
    <row r="8" spans="1:10" ht="12.75" x14ac:dyDescent="0.2">
      <c r="A8" s="107">
        <f t="shared" si="0"/>
        <v>2</v>
      </c>
      <c r="B8" s="49" t="s">
        <v>46</v>
      </c>
      <c r="C8" s="75" t="s">
        <v>25</v>
      </c>
      <c r="D8" s="50">
        <f>D9+D10+D11+D12+D13</f>
        <v>2338705</v>
      </c>
      <c r="E8" s="50">
        <f>E9+E10+E11+E12+E13</f>
        <v>2338705</v>
      </c>
      <c r="F8" s="50">
        <f>F9+F10+F11+F12+F13</f>
        <v>2338705</v>
      </c>
    </row>
    <row r="9" spans="1:10" x14ac:dyDescent="0.2">
      <c r="A9" s="107">
        <f t="shared" si="0"/>
        <v>3</v>
      </c>
      <c r="B9" s="108" t="s">
        <v>47</v>
      </c>
      <c r="C9" s="109" t="s">
        <v>26</v>
      </c>
      <c r="D9" s="52">
        <f>164200+2000</f>
        <v>166200</v>
      </c>
      <c r="E9" s="52">
        <f t="shared" ref="E9:F9" si="1">164200+2000</f>
        <v>166200</v>
      </c>
      <c r="F9" s="52">
        <f t="shared" si="1"/>
        <v>166200</v>
      </c>
    </row>
    <row r="10" spans="1:10" x14ac:dyDescent="0.2">
      <c r="A10" s="107">
        <f t="shared" si="0"/>
        <v>3</v>
      </c>
      <c r="B10" s="108" t="s">
        <v>48</v>
      </c>
      <c r="C10" s="109" t="s">
        <v>27</v>
      </c>
      <c r="D10" s="52">
        <v>1421600</v>
      </c>
      <c r="E10" s="52">
        <v>1421600</v>
      </c>
      <c r="F10" s="52">
        <v>1421600</v>
      </c>
    </row>
    <row r="11" spans="1:10" x14ac:dyDescent="0.2">
      <c r="A11" s="107">
        <f t="shared" si="0"/>
        <v>3</v>
      </c>
      <c r="B11" s="108" t="s">
        <v>49</v>
      </c>
      <c r="C11" s="109" t="s">
        <v>28</v>
      </c>
      <c r="D11" s="52">
        <f>647300+8000</f>
        <v>655300</v>
      </c>
      <c r="E11" s="52">
        <f t="shared" ref="E11:F11" si="2">647300+8000</f>
        <v>655300</v>
      </c>
      <c r="F11" s="52">
        <f t="shared" si="2"/>
        <v>655300</v>
      </c>
    </row>
    <row r="12" spans="1:10" ht="24" x14ac:dyDescent="0.2">
      <c r="A12" s="107">
        <f t="shared" si="0"/>
        <v>3</v>
      </c>
      <c r="B12" s="108" t="s">
        <v>50</v>
      </c>
      <c r="C12" s="109" t="s">
        <v>51</v>
      </c>
      <c r="D12" s="52">
        <v>5000</v>
      </c>
      <c r="E12" s="52">
        <v>5000</v>
      </c>
      <c r="F12" s="52">
        <v>5000</v>
      </c>
      <c r="J12" s="112"/>
    </row>
    <row r="13" spans="1:10" x14ac:dyDescent="0.2">
      <c r="A13" s="107">
        <f t="shared" si="0"/>
        <v>3</v>
      </c>
      <c r="B13" s="108" t="s">
        <v>52</v>
      </c>
      <c r="C13" s="109" t="s">
        <v>29</v>
      </c>
      <c r="D13" s="52">
        <v>90605</v>
      </c>
      <c r="E13" s="52">
        <v>90605</v>
      </c>
      <c r="F13" s="52">
        <v>90605</v>
      </c>
    </row>
    <row r="14" spans="1:10" ht="12.75" x14ac:dyDescent="0.2">
      <c r="A14" s="107">
        <f t="shared" si="0"/>
        <v>2</v>
      </c>
      <c r="B14" s="49" t="s">
        <v>53</v>
      </c>
      <c r="C14" s="75" t="s">
        <v>54</v>
      </c>
      <c r="D14" s="50">
        <f>D15+D16</f>
        <v>10295</v>
      </c>
      <c r="E14" s="50">
        <f>E15+E16</f>
        <v>10295</v>
      </c>
      <c r="F14" s="50">
        <f>F15+F16</f>
        <v>10295</v>
      </c>
    </row>
    <row r="15" spans="1:10" x14ac:dyDescent="0.2">
      <c r="A15" s="107">
        <f t="shared" si="0"/>
        <v>3</v>
      </c>
      <c r="B15" s="108" t="s">
        <v>55</v>
      </c>
      <c r="C15" s="109" t="s">
        <v>56</v>
      </c>
      <c r="D15" s="127">
        <v>10000</v>
      </c>
      <c r="E15" s="127">
        <v>10000</v>
      </c>
      <c r="F15" s="127">
        <v>10000</v>
      </c>
    </row>
    <row r="16" spans="1:10" x14ac:dyDescent="0.2">
      <c r="A16" s="107">
        <f t="shared" si="0"/>
        <v>3</v>
      </c>
      <c r="B16" s="108" t="s">
        <v>57</v>
      </c>
      <c r="C16" s="109" t="s">
        <v>30</v>
      </c>
      <c r="D16" s="127">
        <v>295</v>
      </c>
      <c r="E16" s="127">
        <v>295</v>
      </c>
      <c r="F16" s="127">
        <v>295</v>
      </c>
    </row>
    <row r="17" spans="1:6" s="76" customFormat="1" ht="25.5" x14ac:dyDescent="0.2">
      <c r="A17" s="107">
        <f t="shared" si="0"/>
        <v>2</v>
      </c>
      <c r="B17" s="49">
        <v>36</v>
      </c>
      <c r="C17" s="75" t="s">
        <v>136</v>
      </c>
      <c r="D17" s="128">
        <f>D18</f>
        <v>0</v>
      </c>
      <c r="E17" s="128">
        <f t="shared" ref="E17:F17" si="3">E18</f>
        <v>0</v>
      </c>
      <c r="F17" s="128">
        <f t="shared" si="3"/>
        <v>0</v>
      </c>
    </row>
    <row r="18" spans="1:6" s="76" customFormat="1" ht="24" x14ac:dyDescent="0.2">
      <c r="A18" s="107">
        <f t="shared" si="0"/>
        <v>3</v>
      </c>
      <c r="B18" s="108" t="s">
        <v>135</v>
      </c>
      <c r="C18" s="109" t="s">
        <v>133</v>
      </c>
      <c r="D18" s="127">
        <v>0</v>
      </c>
      <c r="E18" s="127">
        <v>0</v>
      </c>
      <c r="F18" s="127">
        <v>0</v>
      </c>
    </row>
    <row r="19" spans="1:6" ht="38.25" x14ac:dyDescent="0.2">
      <c r="A19" s="107">
        <f t="shared" si="0"/>
        <v>2</v>
      </c>
      <c r="B19" s="49" t="s">
        <v>58</v>
      </c>
      <c r="C19" s="75" t="s">
        <v>59</v>
      </c>
      <c r="D19" s="128">
        <f>D20</f>
        <v>0</v>
      </c>
      <c r="E19" s="128">
        <f t="shared" ref="E19:F19" si="4">E20</f>
        <v>0</v>
      </c>
      <c r="F19" s="128">
        <f t="shared" si="4"/>
        <v>0</v>
      </c>
    </row>
    <row r="20" spans="1:6" ht="24" x14ac:dyDescent="0.2">
      <c r="A20" s="107">
        <f t="shared" si="0"/>
        <v>3</v>
      </c>
      <c r="B20" s="108" t="s">
        <v>60</v>
      </c>
      <c r="C20" s="109" t="s">
        <v>61</v>
      </c>
      <c r="D20" s="127">
        <v>0</v>
      </c>
      <c r="E20" s="127">
        <v>0</v>
      </c>
      <c r="F20" s="127">
        <v>0</v>
      </c>
    </row>
    <row r="21" spans="1:6" ht="12.75" x14ac:dyDescent="0.2">
      <c r="A21" s="107">
        <f t="shared" si="0"/>
        <v>2</v>
      </c>
      <c r="B21" s="49" t="s">
        <v>62</v>
      </c>
      <c r="C21" s="75" t="s">
        <v>63</v>
      </c>
      <c r="D21" s="128">
        <f>D22</f>
        <v>0</v>
      </c>
      <c r="E21" s="128">
        <f t="shared" ref="E21:F21" si="5">E22</f>
        <v>0</v>
      </c>
      <c r="F21" s="128">
        <f t="shared" si="5"/>
        <v>0</v>
      </c>
    </row>
    <row r="22" spans="1:6" x14ac:dyDescent="0.2">
      <c r="A22" s="107">
        <f t="shared" si="0"/>
        <v>3</v>
      </c>
      <c r="B22" s="108">
        <v>383</v>
      </c>
      <c r="C22" s="109" t="s">
        <v>64</v>
      </c>
      <c r="D22" s="127">
        <v>0</v>
      </c>
      <c r="E22" s="127">
        <v>0</v>
      </c>
      <c r="F22" s="127">
        <v>0</v>
      </c>
    </row>
    <row r="23" spans="1:6" ht="25.5" x14ac:dyDescent="0.2">
      <c r="A23" s="107">
        <f t="shared" ref="A23:A45" si="6">LEN(B23)</f>
        <v>1</v>
      </c>
      <c r="B23" s="49" t="s">
        <v>65</v>
      </c>
      <c r="C23" s="75" t="s">
        <v>32</v>
      </c>
      <c r="D23" s="128">
        <f>D24+D27+D34+D36+D38</f>
        <v>248600</v>
      </c>
      <c r="E23" s="128">
        <f>E24+E27+E34+E36+E38</f>
        <v>248000</v>
      </c>
      <c r="F23" s="128">
        <f>F24+F27+F34+F36+F38</f>
        <v>248000</v>
      </c>
    </row>
    <row r="24" spans="1:6" ht="25.5" x14ac:dyDescent="0.2">
      <c r="A24" s="107">
        <f t="shared" si="6"/>
        <v>2</v>
      </c>
      <c r="B24" s="49" t="s">
        <v>66</v>
      </c>
      <c r="C24" s="75" t="s">
        <v>67</v>
      </c>
      <c r="D24" s="129">
        <f>SUM(D25:D26)</f>
        <v>0</v>
      </c>
      <c r="E24" s="129">
        <f>SUM(E25:E26)</f>
        <v>0</v>
      </c>
      <c r="F24" s="129">
        <f>SUM(F25:F26)</f>
        <v>0</v>
      </c>
    </row>
    <row r="25" spans="1:6" x14ac:dyDescent="0.2">
      <c r="A25" s="107">
        <f t="shared" si="6"/>
        <v>3</v>
      </c>
      <c r="B25" s="108" t="s">
        <v>68</v>
      </c>
      <c r="C25" s="109" t="s">
        <v>33</v>
      </c>
      <c r="D25" s="127">
        <v>0</v>
      </c>
      <c r="E25" s="127">
        <v>0</v>
      </c>
      <c r="F25" s="127">
        <v>0</v>
      </c>
    </row>
    <row r="26" spans="1:6" x14ac:dyDescent="0.2">
      <c r="A26" s="107">
        <f t="shared" si="6"/>
        <v>3</v>
      </c>
      <c r="B26" s="108" t="s">
        <v>69</v>
      </c>
      <c r="C26" s="109" t="s">
        <v>70</v>
      </c>
      <c r="D26" s="127">
        <v>0</v>
      </c>
      <c r="E26" s="127">
        <v>0</v>
      </c>
      <c r="F26" s="127">
        <v>0</v>
      </c>
    </row>
    <row r="27" spans="1:6" ht="25.5" x14ac:dyDescent="0.2">
      <c r="A27" s="107">
        <f t="shared" si="6"/>
        <v>2</v>
      </c>
      <c r="B27" s="49" t="s">
        <v>71</v>
      </c>
      <c r="C27" s="75" t="s">
        <v>72</v>
      </c>
      <c r="D27" s="129">
        <f>D28+D29+D30+D31+D32+D33</f>
        <v>248600</v>
      </c>
      <c r="E27" s="129">
        <f>E28+E29+E30+E31+E32+E33</f>
        <v>248000</v>
      </c>
      <c r="F27" s="129">
        <f>F28+F29+F30+F31+F32+F33</f>
        <v>248000</v>
      </c>
    </row>
    <row r="28" spans="1:6" x14ac:dyDescent="0.2">
      <c r="A28" s="107">
        <f t="shared" si="6"/>
        <v>3</v>
      </c>
      <c r="B28" s="108" t="s">
        <v>73</v>
      </c>
      <c r="C28" s="109" t="s">
        <v>74</v>
      </c>
      <c r="D28" s="127">
        <v>0</v>
      </c>
      <c r="E28" s="127"/>
      <c r="F28" s="127"/>
    </row>
    <row r="29" spans="1:6" x14ac:dyDescent="0.2">
      <c r="A29" s="107">
        <f t="shared" si="6"/>
        <v>3</v>
      </c>
      <c r="B29" s="108" t="s">
        <v>75</v>
      </c>
      <c r="C29" s="109" t="s">
        <v>31</v>
      </c>
      <c r="D29" s="127">
        <v>244600</v>
      </c>
      <c r="E29" s="127">
        <v>244000</v>
      </c>
      <c r="F29" s="127">
        <v>244000</v>
      </c>
    </row>
    <row r="30" spans="1:6" x14ac:dyDescent="0.2">
      <c r="A30" s="107">
        <f t="shared" si="6"/>
        <v>3</v>
      </c>
      <c r="B30" s="108" t="s">
        <v>76</v>
      </c>
      <c r="C30" s="109" t="s">
        <v>77</v>
      </c>
      <c r="D30" s="127"/>
      <c r="E30" s="127">
        <v>0</v>
      </c>
      <c r="F30" s="127">
        <v>0</v>
      </c>
    </row>
    <row r="31" spans="1:6" ht="24" x14ac:dyDescent="0.2">
      <c r="A31" s="107">
        <f t="shared" si="6"/>
        <v>3</v>
      </c>
      <c r="B31" s="108" t="s">
        <v>78</v>
      </c>
      <c r="C31" s="109" t="s">
        <v>34</v>
      </c>
      <c r="D31" s="127">
        <v>4000</v>
      </c>
      <c r="E31" s="127">
        <v>4000</v>
      </c>
      <c r="F31" s="127">
        <v>4000</v>
      </c>
    </row>
    <row r="32" spans="1:6" x14ac:dyDescent="0.2">
      <c r="A32" s="107">
        <f t="shared" si="6"/>
        <v>3</v>
      </c>
      <c r="B32" s="108">
        <v>425</v>
      </c>
      <c r="C32" s="109" t="s">
        <v>79</v>
      </c>
      <c r="D32" s="127">
        <v>0</v>
      </c>
      <c r="E32" s="127">
        <v>0</v>
      </c>
      <c r="F32" s="127">
        <v>0</v>
      </c>
    </row>
    <row r="33" spans="1:6" x14ac:dyDescent="0.2">
      <c r="A33" s="107">
        <f t="shared" si="6"/>
        <v>3</v>
      </c>
      <c r="B33" s="108" t="s">
        <v>80</v>
      </c>
      <c r="C33" s="109" t="s">
        <v>81</v>
      </c>
      <c r="D33" s="127">
        <v>0</v>
      </c>
      <c r="E33" s="127">
        <v>0</v>
      </c>
      <c r="F33" s="127">
        <v>0</v>
      </c>
    </row>
    <row r="34" spans="1:6" ht="38.25" x14ac:dyDescent="0.2">
      <c r="A34" s="107">
        <f t="shared" si="6"/>
        <v>2</v>
      </c>
      <c r="B34" s="49" t="s">
        <v>82</v>
      </c>
      <c r="C34" s="75" t="s">
        <v>83</v>
      </c>
      <c r="D34" s="50">
        <f>D35+D36+D38</f>
        <v>0</v>
      </c>
      <c r="E34" s="50">
        <f>E35+E36+E38</f>
        <v>0</v>
      </c>
      <c r="F34" s="50">
        <f>F35+F36+F38</f>
        <v>0</v>
      </c>
    </row>
    <row r="35" spans="1:6" ht="24" x14ac:dyDescent="0.2">
      <c r="A35" s="107">
        <f t="shared" si="6"/>
        <v>3</v>
      </c>
      <c r="B35" s="108" t="s">
        <v>84</v>
      </c>
      <c r="C35" s="109" t="s">
        <v>85</v>
      </c>
      <c r="D35" s="52">
        <v>0</v>
      </c>
      <c r="E35" s="52">
        <v>0</v>
      </c>
      <c r="F35" s="52">
        <v>0</v>
      </c>
    </row>
    <row r="36" spans="1:6" ht="25.5" x14ac:dyDescent="0.2">
      <c r="A36" s="107">
        <f t="shared" si="6"/>
        <v>2</v>
      </c>
      <c r="B36" s="49" t="s">
        <v>86</v>
      </c>
      <c r="C36" s="75" t="s">
        <v>87</v>
      </c>
      <c r="D36" s="50">
        <f>D37</f>
        <v>0</v>
      </c>
      <c r="E36" s="50">
        <f t="shared" ref="E36:F36" si="7">E37</f>
        <v>0</v>
      </c>
      <c r="F36" s="50">
        <f t="shared" si="7"/>
        <v>0</v>
      </c>
    </row>
    <row r="37" spans="1:6" x14ac:dyDescent="0.2">
      <c r="A37" s="107">
        <f t="shared" si="6"/>
        <v>3</v>
      </c>
      <c r="B37" s="108" t="s">
        <v>88</v>
      </c>
      <c r="C37" s="109" t="s">
        <v>89</v>
      </c>
      <c r="D37" s="52">
        <v>0</v>
      </c>
      <c r="E37" s="52">
        <v>0</v>
      </c>
      <c r="F37" s="52">
        <v>0</v>
      </c>
    </row>
    <row r="38" spans="1:6" ht="25.5" x14ac:dyDescent="0.2">
      <c r="A38" s="107">
        <f t="shared" si="6"/>
        <v>2</v>
      </c>
      <c r="B38" s="49" t="s">
        <v>90</v>
      </c>
      <c r="C38" s="75" t="s">
        <v>91</v>
      </c>
      <c r="D38" s="51">
        <f>D39+D40</f>
        <v>0</v>
      </c>
      <c r="E38" s="51">
        <f>E39+E40</f>
        <v>0</v>
      </c>
      <c r="F38" s="51">
        <f>F39+F40</f>
        <v>0</v>
      </c>
    </row>
    <row r="39" spans="1:6" ht="24" x14ac:dyDescent="0.2">
      <c r="A39" s="107">
        <f t="shared" si="6"/>
        <v>3</v>
      </c>
      <c r="B39" s="108" t="s">
        <v>92</v>
      </c>
      <c r="C39" s="109" t="s">
        <v>41</v>
      </c>
      <c r="D39" s="52">
        <v>0</v>
      </c>
      <c r="E39" s="52">
        <v>0</v>
      </c>
      <c r="F39" s="52">
        <v>0</v>
      </c>
    </row>
    <row r="40" spans="1:6" ht="24" x14ac:dyDescent="0.2">
      <c r="A40" s="107">
        <f t="shared" si="6"/>
        <v>3</v>
      </c>
      <c r="B40" s="108">
        <v>452</v>
      </c>
      <c r="C40" s="109" t="s">
        <v>93</v>
      </c>
      <c r="D40" s="52">
        <v>0</v>
      </c>
      <c r="E40" s="52">
        <v>0</v>
      </c>
      <c r="F40" s="52">
        <v>0</v>
      </c>
    </row>
    <row r="41" spans="1:6" ht="25.5" x14ac:dyDescent="0.2">
      <c r="A41" s="107">
        <f t="shared" si="6"/>
        <v>1</v>
      </c>
      <c r="B41" s="49" t="s">
        <v>94</v>
      </c>
      <c r="C41" s="75" t="s">
        <v>95</v>
      </c>
      <c r="D41" s="51">
        <f>D42+D44</f>
        <v>0</v>
      </c>
      <c r="E41" s="51">
        <f>E42+E44</f>
        <v>0</v>
      </c>
      <c r="F41" s="51">
        <f>F42+F44</f>
        <v>0</v>
      </c>
    </row>
    <row r="42" spans="1:6" ht="12.75" x14ac:dyDescent="0.2">
      <c r="A42" s="107">
        <f t="shared" si="6"/>
        <v>2</v>
      </c>
      <c r="B42" s="49" t="s">
        <v>96</v>
      </c>
      <c r="C42" s="75" t="s">
        <v>97</v>
      </c>
      <c r="D42" s="51">
        <f>D43</f>
        <v>0</v>
      </c>
      <c r="E42" s="51">
        <f t="shared" ref="E42:F42" si="8">E43</f>
        <v>0</v>
      </c>
      <c r="F42" s="51">
        <f t="shared" si="8"/>
        <v>0</v>
      </c>
    </row>
    <row r="43" spans="1:6" ht="24" x14ac:dyDescent="0.2">
      <c r="A43" s="107">
        <f t="shared" si="6"/>
        <v>3</v>
      </c>
      <c r="B43" s="108" t="s">
        <v>98</v>
      </c>
      <c r="C43" s="109" t="s">
        <v>99</v>
      </c>
      <c r="D43" s="52">
        <v>0</v>
      </c>
      <c r="E43" s="52">
        <v>0</v>
      </c>
      <c r="F43" s="52">
        <v>0</v>
      </c>
    </row>
    <row r="44" spans="1:6" ht="25.5" x14ac:dyDescent="0.2">
      <c r="A44" s="107">
        <f t="shared" si="6"/>
        <v>2</v>
      </c>
      <c r="B44" s="49" t="s">
        <v>100</v>
      </c>
      <c r="C44" s="75" t="s">
        <v>101</v>
      </c>
      <c r="D44" s="51">
        <f>D45</f>
        <v>0</v>
      </c>
      <c r="E44" s="51">
        <f t="shared" ref="E44:F44" si="9">E45</f>
        <v>0</v>
      </c>
      <c r="F44" s="51">
        <f t="shared" si="9"/>
        <v>0</v>
      </c>
    </row>
    <row r="45" spans="1:6" ht="36" x14ac:dyDescent="0.2">
      <c r="A45" s="107">
        <f t="shared" si="6"/>
        <v>3</v>
      </c>
      <c r="B45" s="108" t="s">
        <v>102</v>
      </c>
      <c r="C45" s="109" t="s">
        <v>103</v>
      </c>
      <c r="D45" s="52">
        <v>0</v>
      </c>
      <c r="E45" s="52">
        <v>0</v>
      </c>
      <c r="F45" s="52">
        <v>0</v>
      </c>
    </row>
  </sheetData>
  <autoFilter ref="A2:F45"/>
  <mergeCells count="1">
    <mergeCell ref="C1:F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>
      <selection activeCell="C26" sqref="C26"/>
    </sheetView>
  </sheetViews>
  <sheetFormatPr defaultColWidth="11.42578125" defaultRowHeight="12.75" x14ac:dyDescent="0.2"/>
  <cols>
    <col min="1" max="1" width="16" style="18" customWidth="1"/>
    <col min="2" max="3" width="17.5703125" style="18" customWidth="1"/>
    <col min="4" max="4" width="17.5703125" style="30" customWidth="1"/>
    <col min="5" max="8" width="17.5703125" style="38" customWidth="1"/>
    <col min="9" max="9" width="14.28515625" style="38" customWidth="1"/>
    <col min="10" max="10" width="7.85546875" style="38" customWidth="1"/>
    <col min="11" max="16384" width="11.42578125" style="38"/>
  </cols>
  <sheetData>
    <row r="1" spans="1:9" ht="24" customHeight="1" x14ac:dyDescent="0.2">
      <c r="A1" s="199" t="s">
        <v>7</v>
      </c>
      <c r="B1" s="199"/>
      <c r="C1" s="199"/>
      <c r="D1" s="199"/>
      <c r="E1" s="199"/>
      <c r="F1" s="199"/>
      <c r="G1" s="199"/>
      <c r="H1" s="199"/>
    </row>
    <row r="2" spans="1:9" s="1" customFormat="1" ht="13.5" thickBot="1" x14ac:dyDescent="0.25">
      <c r="A2" s="4"/>
    </row>
    <row r="3" spans="1:9" s="1" customFormat="1" ht="26.25" thickBot="1" x14ac:dyDescent="0.25">
      <c r="A3" s="34" t="s">
        <v>8</v>
      </c>
      <c r="B3" s="200" t="s">
        <v>142</v>
      </c>
      <c r="C3" s="201"/>
      <c r="D3" s="201"/>
      <c r="E3" s="201"/>
      <c r="F3" s="201"/>
      <c r="G3" s="201"/>
      <c r="H3" s="202"/>
    </row>
    <row r="4" spans="1:9" s="1" customFormat="1" ht="90" thickBot="1" x14ac:dyDescent="0.25">
      <c r="A4" s="35" t="s">
        <v>9</v>
      </c>
      <c r="B4" s="6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132</v>
      </c>
      <c r="H4" s="8" t="s">
        <v>15</v>
      </c>
    </row>
    <row r="5" spans="1:9" s="1" customFormat="1" x14ac:dyDescent="0.2">
      <c r="A5" s="9">
        <v>636</v>
      </c>
      <c r="B5" s="104"/>
      <c r="C5" s="10"/>
      <c r="D5" s="10"/>
      <c r="E5" s="10">
        <v>3644000</v>
      </c>
      <c r="F5" s="10"/>
      <c r="G5" s="11"/>
      <c r="H5" s="12"/>
    </row>
    <row r="6" spans="1:9" s="1" customFormat="1" x14ac:dyDescent="0.2">
      <c r="A6" s="9">
        <v>641</v>
      </c>
      <c r="B6" s="104"/>
      <c r="C6" s="10">
        <v>100</v>
      </c>
      <c r="D6" s="10"/>
      <c r="E6" s="10"/>
      <c r="F6" s="10"/>
      <c r="G6" s="11"/>
      <c r="H6" s="12"/>
    </row>
    <row r="7" spans="1:9" s="1" customFormat="1" x14ac:dyDescent="0.2">
      <c r="A7" s="9">
        <v>652</v>
      </c>
      <c r="B7" s="104"/>
      <c r="C7" s="10"/>
      <c r="D7" s="10">
        <v>1200000</v>
      </c>
      <c r="E7" s="10"/>
      <c r="F7" s="10"/>
      <c r="G7" s="11"/>
      <c r="H7" s="12"/>
    </row>
    <row r="8" spans="1:9" s="1" customFormat="1" x14ac:dyDescent="0.2">
      <c r="A8" s="9">
        <v>661</v>
      </c>
      <c r="B8" s="104"/>
      <c r="C8" s="10">
        <v>219900</v>
      </c>
      <c r="D8" s="10"/>
      <c r="E8" s="10"/>
      <c r="F8" s="10"/>
      <c r="G8" s="11"/>
      <c r="H8" s="12"/>
    </row>
    <row r="9" spans="1:9" s="1" customFormat="1" x14ac:dyDescent="0.2">
      <c r="A9" s="9">
        <v>671</v>
      </c>
      <c r="B9" s="104">
        <v>966000</v>
      </c>
      <c r="C9" s="10"/>
      <c r="D9" s="10"/>
      <c r="E9" s="10"/>
      <c r="F9" s="10"/>
      <c r="G9" s="11"/>
      <c r="H9" s="12"/>
    </row>
    <row r="10" spans="1:9" s="1" customFormat="1" x14ac:dyDescent="0.2">
      <c r="A10" s="9">
        <v>671</v>
      </c>
      <c r="B10" s="104">
        <v>10000</v>
      </c>
      <c r="C10" s="10"/>
      <c r="D10" s="10"/>
      <c r="E10" s="10"/>
      <c r="F10" s="10"/>
      <c r="G10" s="11"/>
      <c r="H10" s="12"/>
    </row>
    <row r="11" spans="1:9" s="1" customFormat="1" ht="13.5" thickBot="1" x14ac:dyDescent="0.25">
      <c r="A11" s="113">
        <v>721</v>
      </c>
      <c r="B11" s="104"/>
      <c r="C11" s="13"/>
      <c r="D11" s="13"/>
      <c r="E11" s="13"/>
      <c r="F11" s="13"/>
      <c r="G11" s="14">
        <v>600</v>
      </c>
      <c r="H11" s="15"/>
    </row>
    <row r="12" spans="1:9" s="1" customFormat="1" ht="30" customHeight="1" thickBot="1" x14ac:dyDescent="0.25">
      <c r="A12" s="110" t="s">
        <v>16</v>
      </c>
      <c r="B12" s="111">
        <f>+B5+B6+B7+B8+B9+B10+B11</f>
        <v>976000</v>
      </c>
      <c r="C12" s="111">
        <f t="shared" ref="C12:H12" si="0">+C5+C6+C7+C8+C9+C10+C11</f>
        <v>220000</v>
      </c>
      <c r="D12" s="111">
        <f t="shared" si="0"/>
        <v>1200000</v>
      </c>
      <c r="E12" s="111">
        <f t="shared" si="0"/>
        <v>3644000</v>
      </c>
      <c r="F12" s="111">
        <f t="shared" si="0"/>
        <v>0</v>
      </c>
      <c r="G12" s="111">
        <f t="shared" si="0"/>
        <v>600</v>
      </c>
      <c r="H12" s="111">
        <f t="shared" si="0"/>
        <v>0</v>
      </c>
    </row>
    <row r="13" spans="1:9" s="1" customFormat="1" ht="28.5" customHeight="1" thickBot="1" x14ac:dyDescent="0.25">
      <c r="A13" s="16" t="s">
        <v>141</v>
      </c>
      <c r="B13" s="203">
        <f>B12+C12+D12+E12+F12+G12+H12</f>
        <v>6040600</v>
      </c>
      <c r="C13" s="204"/>
      <c r="D13" s="204"/>
      <c r="E13" s="204"/>
      <c r="F13" s="204"/>
      <c r="G13" s="204"/>
      <c r="H13" s="204"/>
    </row>
    <row r="14" spans="1:9" ht="13.5" thickBot="1" x14ac:dyDescent="0.25">
      <c r="A14" s="39"/>
      <c r="B14" s="39"/>
      <c r="C14" s="39"/>
      <c r="D14" s="3"/>
      <c r="E14" s="17"/>
      <c r="H14" s="5"/>
    </row>
    <row r="15" spans="1:9" ht="24" customHeight="1" thickBot="1" x14ac:dyDescent="0.25">
      <c r="A15" s="36" t="s">
        <v>8</v>
      </c>
      <c r="B15" s="200" t="s">
        <v>144</v>
      </c>
      <c r="C15" s="201"/>
      <c r="D15" s="201"/>
      <c r="E15" s="201"/>
      <c r="F15" s="201"/>
      <c r="G15" s="201"/>
      <c r="H15" s="201"/>
      <c r="I15" s="105"/>
    </row>
    <row r="16" spans="1:9" ht="90" thickBot="1" x14ac:dyDescent="0.25">
      <c r="A16" s="37" t="s">
        <v>9</v>
      </c>
      <c r="B16" s="6" t="s">
        <v>10</v>
      </c>
      <c r="C16" s="7" t="s">
        <v>11</v>
      </c>
      <c r="D16" s="7" t="s">
        <v>12</v>
      </c>
      <c r="E16" s="7" t="s">
        <v>13</v>
      </c>
      <c r="F16" s="7" t="s">
        <v>14</v>
      </c>
      <c r="G16" s="7" t="s">
        <v>132</v>
      </c>
      <c r="H16" s="77" t="s">
        <v>15</v>
      </c>
      <c r="I16" s="105"/>
    </row>
    <row r="17" spans="1:9" x14ac:dyDescent="0.2">
      <c r="A17" s="9">
        <v>636</v>
      </c>
      <c r="B17" s="104"/>
      <c r="C17" s="10"/>
      <c r="D17" s="10"/>
      <c r="E17" s="10">
        <v>3644000</v>
      </c>
      <c r="F17" s="10"/>
      <c r="G17" s="11"/>
      <c r="H17" s="12"/>
      <c r="I17" s="105"/>
    </row>
    <row r="18" spans="1:9" x14ac:dyDescent="0.2">
      <c r="A18" s="9">
        <v>641</v>
      </c>
      <c r="B18" s="104"/>
      <c r="C18" s="10">
        <v>100</v>
      </c>
      <c r="D18" s="10"/>
      <c r="E18" s="10"/>
      <c r="F18" s="10"/>
      <c r="G18" s="11"/>
      <c r="H18" s="12"/>
      <c r="I18" s="105"/>
    </row>
    <row r="19" spans="1:9" x14ac:dyDescent="0.2">
      <c r="A19" s="9">
        <v>652</v>
      </c>
      <c r="B19" s="104"/>
      <c r="C19" s="10"/>
      <c r="D19" s="10">
        <v>1200000</v>
      </c>
      <c r="E19" s="10"/>
      <c r="F19" s="10"/>
      <c r="G19" s="11"/>
      <c r="H19" s="12"/>
      <c r="I19" s="105"/>
    </row>
    <row r="20" spans="1:9" x14ac:dyDescent="0.2">
      <c r="A20" s="9">
        <v>661</v>
      </c>
      <c r="B20" s="104"/>
      <c r="C20" s="10">
        <v>219900</v>
      </c>
      <c r="D20" s="10"/>
      <c r="E20" s="10"/>
      <c r="F20" s="10"/>
      <c r="G20" s="11"/>
      <c r="H20" s="12"/>
      <c r="I20" s="105"/>
    </row>
    <row r="21" spans="1:9" x14ac:dyDescent="0.2">
      <c r="A21" s="9">
        <v>671</v>
      </c>
      <c r="B21" s="104">
        <v>966000</v>
      </c>
      <c r="C21" s="10"/>
      <c r="D21" s="10"/>
      <c r="E21" s="10"/>
      <c r="F21" s="10"/>
      <c r="G21" s="11"/>
      <c r="H21" s="12"/>
      <c r="I21" s="105"/>
    </row>
    <row r="22" spans="1:9" x14ac:dyDescent="0.2">
      <c r="A22" s="9">
        <v>671</v>
      </c>
      <c r="B22" s="104">
        <v>10000</v>
      </c>
      <c r="C22" s="10"/>
      <c r="D22" s="10"/>
      <c r="E22" s="10"/>
      <c r="F22" s="10"/>
      <c r="G22" s="11"/>
      <c r="H22" s="12"/>
      <c r="I22" s="105"/>
    </row>
    <row r="23" spans="1:9" ht="13.5" thickBot="1" x14ac:dyDescent="0.25">
      <c r="A23" s="113">
        <v>721</v>
      </c>
      <c r="B23" s="104"/>
      <c r="C23" s="13"/>
      <c r="D23" s="13"/>
      <c r="E23" s="13"/>
      <c r="F23" s="13"/>
      <c r="G23" s="14"/>
      <c r="H23" s="15"/>
      <c r="I23" s="105"/>
    </row>
    <row r="24" spans="1:9" s="1" customFormat="1" ht="30" customHeight="1" thickBot="1" x14ac:dyDescent="0.25">
      <c r="A24" s="16" t="s">
        <v>16</v>
      </c>
      <c r="B24" s="111">
        <f>+B17+B18+B19+B20+B21+B22+B23</f>
        <v>976000</v>
      </c>
      <c r="C24" s="111">
        <f t="shared" ref="C24:H24" si="1">+C17+C18+C19+C20+C21+C22+C23</f>
        <v>220000</v>
      </c>
      <c r="D24" s="111">
        <f t="shared" si="1"/>
        <v>1200000</v>
      </c>
      <c r="E24" s="111">
        <f t="shared" si="1"/>
        <v>3644000</v>
      </c>
      <c r="F24" s="111">
        <f t="shared" si="1"/>
        <v>0</v>
      </c>
      <c r="G24" s="111">
        <f t="shared" si="1"/>
        <v>0</v>
      </c>
      <c r="H24" s="111">
        <f t="shared" si="1"/>
        <v>0</v>
      </c>
      <c r="I24" s="106"/>
    </row>
    <row r="25" spans="1:9" s="1" customFormat="1" ht="28.5" customHeight="1" thickBot="1" x14ac:dyDescent="0.25">
      <c r="A25" s="16" t="s">
        <v>145</v>
      </c>
      <c r="B25" s="203">
        <f>B24+C24+D24+E24+F24+G24+H24</f>
        <v>6040000</v>
      </c>
      <c r="C25" s="204"/>
      <c r="D25" s="204"/>
      <c r="E25" s="204"/>
      <c r="F25" s="204"/>
      <c r="G25" s="204"/>
      <c r="H25" s="204"/>
      <c r="I25" s="106"/>
    </row>
    <row r="26" spans="1:9" ht="13.5" thickBot="1" x14ac:dyDescent="0.25">
      <c r="D26" s="54"/>
      <c r="E26" s="55"/>
    </row>
    <row r="27" spans="1:9" ht="26.25" thickBot="1" x14ac:dyDescent="0.25">
      <c r="A27" s="36" t="s">
        <v>8</v>
      </c>
      <c r="B27" s="200" t="s">
        <v>154</v>
      </c>
      <c r="C27" s="201"/>
      <c r="D27" s="201"/>
      <c r="E27" s="201"/>
      <c r="F27" s="201"/>
      <c r="G27" s="201"/>
      <c r="H27" s="201"/>
      <c r="I27" s="105"/>
    </row>
    <row r="28" spans="1:9" ht="90" thickBot="1" x14ac:dyDescent="0.25">
      <c r="A28" s="37" t="s">
        <v>9</v>
      </c>
      <c r="B28" s="6" t="s">
        <v>10</v>
      </c>
      <c r="C28" s="7" t="s">
        <v>11</v>
      </c>
      <c r="D28" s="7" t="s">
        <v>12</v>
      </c>
      <c r="E28" s="7" t="s">
        <v>13</v>
      </c>
      <c r="F28" s="7" t="s">
        <v>14</v>
      </c>
      <c r="G28" s="7" t="s">
        <v>132</v>
      </c>
      <c r="H28" s="77" t="s">
        <v>15</v>
      </c>
      <c r="I28" s="105"/>
    </row>
    <row r="29" spans="1:9" x14ac:dyDescent="0.2">
      <c r="A29" s="9">
        <v>636</v>
      </c>
      <c r="B29" s="104"/>
      <c r="C29" s="10"/>
      <c r="D29" s="10"/>
      <c r="E29" s="10">
        <v>3644000</v>
      </c>
      <c r="F29" s="10"/>
      <c r="G29" s="11"/>
      <c r="H29" s="12"/>
      <c r="I29" s="105"/>
    </row>
    <row r="30" spans="1:9" x14ac:dyDescent="0.2">
      <c r="A30" s="9">
        <v>641</v>
      </c>
      <c r="B30" s="104"/>
      <c r="C30" s="10">
        <v>100</v>
      </c>
      <c r="D30" s="10"/>
      <c r="E30" s="10"/>
      <c r="F30" s="10"/>
      <c r="G30" s="11"/>
      <c r="H30" s="12"/>
      <c r="I30" s="105"/>
    </row>
    <row r="31" spans="1:9" x14ac:dyDescent="0.2">
      <c r="A31" s="9">
        <v>652</v>
      </c>
      <c r="B31" s="104"/>
      <c r="C31" s="10"/>
      <c r="D31" s="10">
        <v>1200000</v>
      </c>
      <c r="E31" s="10"/>
      <c r="F31" s="10"/>
      <c r="G31" s="11"/>
      <c r="H31" s="12"/>
      <c r="I31" s="105"/>
    </row>
    <row r="32" spans="1:9" ht="13.5" customHeight="1" x14ac:dyDescent="0.2">
      <c r="A32" s="9">
        <v>661</v>
      </c>
      <c r="B32" s="104"/>
      <c r="C32" s="10">
        <v>219900</v>
      </c>
      <c r="D32" s="10"/>
      <c r="E32" s="10"/>
      <c r="F32" s="10"/>
      <c r="G32" s="11"/>
      <c r="H32" s="12"/>
      <c r="I32" s="105"/>
    </row>
    <row r="33" spans="1:9" ht="13.5" customHeight="1" x14ac:dyDescent="0.2">
      <c r="A33" s="9">
        <v>671</v>
      </c>
      <c r="B33" s="104">
        <v>966000</v>
      </c>
      <c r="C33" s="10"/>
      <c r="D33" s="10"/>
      <c r="E33" s="10"/>
      <c r="F33" s="10"/>
      <c r="G33" s="11"/>
      <c r="H33" s="12"/>
      <c r="I33" s="105"/>
    </row>
    <row r="34" spans="1:9" ht="13.5" customHeight="1" x14ac:dyDescent="0.2">
      <c r="A34" s="9">
        <v>671</v>
      </c>
      <c r="B34" s="104">
        <v>10000</v>
      </c>
      <c r="C34" s="10"/>
      <c r="D34" s="10"/>
      <c r="E34" s="10"/>
      <c r="F34" s="10"/>
      <c r="G34" s="11"/>
      <c r="H34" s="12"/>
      <c r="I34" s="105"/>
    </row>
    <row r="35" spans="1:9" ht="13.5" thickBot="1" x14ac:dyDescent="0.25">
      <c r="A35" s="113">
        <v>721</v>
      </c>
      <c r="B35" s="104"/>
      <c r="C35" s="13"/>
      <c r="D35" s="13"/>
      <c r="E35" s="13"/>
      <c r="F35" s="13"/>
      <c r="G35" s="14">
        <v>0</v>
      </c>
      <c r="H35" s="15"/>
      <c r="I35" s="105"/>
    </row>
    <row r="36" spans="1:9" s="1" customFormat="1" ht="30" customHeight="1" thickBot="1" x14ac:dyDescent="0.25">
      <c r="A36" s="16" t="s">
        <v>16</v>
      </c>
      <c r="B36" s="111">
        <f>+B29+B30+B31+B32+B33+B34+B35</f>
        <v>976000</v>
      </c>
      <c r="C36" s="111">
        <f t="shared" ref="C36:H36" si="2">+C29+C30+C31+C32+C33+C34+C35</f>
        <v>220000</v>
      </c>
      <c r="D36" s="111">
        <f t="shared" si="2"/>
        <v>1200000</v>
      </c>
      <c r="E36" s="111">
        <f t="shared" si="2"/>
        <v>3644000</v>
      </c>
      <c r="F36" s="111">
        <f t="shared" si="2"/>
        <v>0</v>
      </c>
      <c r="G36" s="111">
        <f t="shared" si="2"/>
        <v>0</v>
      </c>
      <c r="H36" s="111">
        <f t="shared" si="2"/>
        <v>0</v>
      </c>
      <c r="I36" s="106"/>
    </row>
    <row r="37" spans="1:9" s="1" customFormat="1" ht="28.5" customHeight="1" thickBot="1" x14ac:dyDescent="0.25">
      <c r="A37" s="16" t="s">
        <v>146</v>
      </c>
      <c r="B37" s="203">
        <f>B36+C36+D36+E36+F36+G36+H36</f>
        <v>6040000</v>
      </c>
      <c r="C37" s="204"/>
      <c r="D37" s="204"/>
      <c r="E37" s="204"/>
      <c r="F37" s="204"/>
      <c r="G37" s="204"/>
      <c r="H37" s="204"/>
      <c r="I37" s="106"/>
    </row>
    <row r="38" spans="1:9" ht="13.5" customHeight="1" x14ac:dyDescent="0.2">
      <c r="C38" s="19"/>
      <c r="D38" s="54"/>
      <c r="E38" s="56"/>
    </row>
    <row r="39" spans="1:9" ht="13.5" customHeight="1" x14ac:dyDescent="0.2">
      <c r="C39" s="19"/>
      <c r="D39" s="57"/>
      <c r="E39" s="58"/>
    </row>
    <row r="40" spans="1:9" ht="13.5" customHeight="1" x14ac:dyDescent="0.2">
      <c r="D40" s="59"/>
      <c r="E40" s="60"/>
    </row>
    <row r="41" spans="1:9" ht="13.5" customHeight="1" x14ac:dyDescent="0.2">
      <c r="D41" s="61"/>
      <c r="E41" s="62"/>
    </row>
    <row r="42" spans="1:9" ht="13.5" customHeight="1" x14ac:dyDescent="0.2">
      <c r="D42" s="54"/>
      <c r="E42" s="55"/>
    </row>
    <row r="43" spans="1:9" ht="28.5" customHeight="1" x14ac:dyDescent="0.2">
      <c r="C43" s="19"/>
      <c r="D43" s="54"/>
      <c r="E43" s="63"/>
    </row>
    <row r="44" spans="1:9" ht="13.5" customHeight="1" x14ac:dyDescent="0.2">
      <c r="C44" s="19"/>
      <c r="D44" s="54"/>
      <c r="E44" s="58"/>
    </row>
    <row r="45" spans="1:9" ht="13.5" customHeight="1" x14ac:dyDescent="0.2">
      <c r="D45" s="54"/>
      <c r="E45" s="55"/>
    </row>
    <row r="46" spans="1:9" ht="13.5" customHeight="1" x14ac:dyDescent="0.2">
      <c r="D46" s="54"/>
      <c r="E46" s="62"/>
    </row>
    <row r="47" spans="1:9" ht="13.5" customHeight="1" x14ac:dyDescent="0.2">
      <c r="D47" s="54"/>
      <c r="E47" s="55"/>
    </row>
    <row r="48" spans="1:9" ht="22.5" customHeight="1" x14ac:dyDescent="0.2">
      <c r="D48" s="54"/>
      <c r="E48" s="64"/>
    </row>
    <row r="49" spans="1:5" ht="13.5" customHeight="1" x14ac:dyDescent="0.2">
      <c r="D49" s="59"/>
      <c r="E49" s="60"/>
    </row>
    <row r="50" spans="1:5" ht="13.5" customHeight="1" x14ac:dyDescent="0.2">
      <c r="B50" s="19"/>
      <c r="D50" s="59"/>
      <c r="E50" s="65"/>
    </row>
    <row r="51" spans="1:5" ht="13.5" customHeight="1" x14ac:dyDescent="0.2">
      <c r="C51" s="19"/>
      <c r="D51" s="59"/>
      <c r="E51" s="66"/>
    </row>
    <row r="52" spans="1:5" ht="13.5" customHeight="1" x14ac:dyDescent="0.2">
      <c r="C52" s="19"/>
      <c r="D52" s="61"/>
      <c r="E52" s="58"/>
    </row>
    <row r="53" spans="1:5" ht="13.5" customHeight="1" x14ac:dyDescent="0.2">
      <c r="D53" s="54"/>
      <c r="E53" s="55"/>
    </row>
    <row r="54" spans="1:5" ht="13.5" customHeight="1" x14ac:dyDescent="0.2">
      <c r="B54" s="19"/>
      <c r="D54" s="54"/>
      <c r="E54" s="56"/>
    </row>
    <row r="55" spans="1:5" ht="13.5" customHeight="1" x14ac:dyDescent="0.2">
      <c r="C55" s="19"/>
      <c r="D55" s="54"/>
      <c r="E55" s="65"/>
    </row>
    <row r="56" spans="1:5" ht="13.5" customHeight="1" x14ac:dyDescent="0.2">
      <c r="C56" s="19"/>
      <c r="D56" s="61"/>
      <c r="E56" s="58"/>
    </row>
    <row r="57" spans="1:5" ht="13.5" customHeight="1" x14ac:dyDescent="0.2">
      <c r="D57" s="59"/>
      <c r="E57" s="55"/>
    </row>
    <row r="58" spans="1:5" ht="13.5" customHeight="1" x14ac:dyDescent="0.2">
      <c r="C58" s="19"/>
      <c r="D58" s="59"/>
      <c r="E58" s="65"/>
    </row>
    <row r="59" spans="1:5" ht="22.5" customHeight="1" x14ac:dyDescent="0.2">
      <c r="D59" s="61"/>
      <c r="E59" s="64"/>
    </row>
    <row r="60" spans="1:5" ht="13.5" customHeight="1" x14ac:dyDescent="0.2">
      <c r="D60" s="54"/>
      <c r="E60" s="55"/>
    </row>
    <row r="61" spans="1:5" ht="13.5" customHeight="1" x14ac:dyDescent="0.2">
      <c r="D61" s="61"/>
      <c r="E61" s="58"/>
    </row>
    <row r="62" spans="1:5" ht="13.5" customHeight="1" x14ac:dyDescent="0.2">
      <c r="D62" s="54"/>
      <c r="E62" s="55"/>
    </row>
    <row r="63" spans="1:5" ht="13.5" customHeight="1" x14ac:dyDescent="0.2">
      <c r="D63" s="54"/>
      <c r="E63" s="55"/>
    </row>
    <row r="64" spans="1:5" ht="13.5" customHeight="1" x14ac:dyDescent="0.2">
      <c r="A64" s="19"/>
      <c r="D64" s="67"/>
      <c r="E64" s="65"/>
    </row>
    <row r="65" spans="2:5" ht="13.5" customHeight="1" x14ac:dyDescent="0.2">
      <c r="B65" s="19"/>
      <c r="C65" s="19"/>
      <c r="D65" s="68"/>
      <c r="E65" s="65"/>
    </row>
    <row r="66" spans="2:5" ht="13.5" customHeight="1" x14ac:dyDescent="0.2">
      <c r="B66" s="19"/>
      <c r="C66" s="19"/>
      <c r="D66" s="68"/>
      <c r="E66" s="56"/>
    </row>
    <row r="67" spans="2:5" ht="13.5" customHeight="1" x14ac:dyDescent="0.2">
      <c r="B67" s="19"/>
      <c r="C67" s="19"/>
      <c r="D67" s="61"/>
      <c r="E67" s="62"/>
    </row>
    <row r="68" spans="2:5" x14ac:dyDescent="0.2">
      <c r="D68" s="54"/>
      <c r="E68" s="55"/>
    </row>
    <row r="69" spans="2:5" x14ac:dyDescent="0.2">
      <c r="B69" s="19"/>
      <c r="D69" s="54"/>
      <c r="E69" s="65"/>
    </row>
    <row r="70" spans="2:5" x14ac:dyDescent="0.2">
      <c r="C70" s="19"/>
      <c r="D70" s="54"/>
      <c r="E70" s="56"/>
    </row>
    <row r="71" spans="2:5" x14ac:dyDescent="0.2">
      <c r="C71" s="19"/>
      <c r="D71" s="61"/>
      <c r="E71" s="58"/>
    </row>
    <row r="72" spans="2:5" x14ac:dyDescent="0.2">
      <c r="D72" s="54"/>
      <c r="E72" s="55"/>
    </row>
    <row r="73" spans="2:5" x14ac:dyDescent="0.2">
      <c r="D73" s="54"/>
      <c r="E73" s="55"/>
    </row>
    <row r="74" spans="2:5" x14ac:dyDescent="0.2">
      <c r="D74" s="20"/>
      <c r="E74" s="21"/>
    </row>
    <row r="75" spans="2:5" x14ac:dyDescent="0.2">
      <c r="D75" s="54"/>
      <c r="E75" s="55"/>
    </row>
    <row r="76" spans="2:5" x14ac:dyDescent="0.2">
      <c r="D76" s="54"/>
      <c r="E76" s="55"/>
    </row>
    <row r="77" spans="2:5" x14ac:dyDescent="0.2">
      <c r="D77" s="54"/>
      <c r="E77" s="55"/>
    </row>
    <row r="78" spans="2:5" x14ac:dyDescent="0.2">
      <c r="D78" s="61"/>
      <c r="E78" s="58"/>
    </row>
    <row r="79" spans="2:5" x14ac:dyDescent="0.2">
      <c r="D79" s="54"/>
      <c r="E79" s="55"/>
    </row>
    <row r="80" spans="2:5" x14ac:dyDescent="0.2">
      <c r="D80" s="61"/>
      <c r="E80" s="58"/>
    </row>
    <row r="81" spans="1:5" x14ac:dyDescent="0.2">
      <c r="D81" s="54"/>
      <c r="E81" s="55"/>
    </row>
    <row r="82" spans="1:5" x14ac:dyDescent="0.2">
      <c r="D82" s="54"/>
      <c r="E82" s="55"/>
    </row>
    <row r="83" spans="1:5" x14ac:dyDescent="0.2">
      <c r="D83" s="54"/>
      <c r="E83" s="55"/>
    </row>
    <row r="84" spans="1:5" x14ac:dyDescent="0.2">
      <c r="D84" s="54"/>
      <c r="E84" s="55"/>
    </row>
    <row r="85" spans="1:5" ht="28.5" customHeight="1" x14ac:dyDescent="0.2">
      <c r="A85" s="69"/>
      <c r="B85" s="69"/>
      <c r="C85" s="69"/>
      <c r="D85" s="70"/>
      <c r="E85" s="22"/>
    </row>
    <row r="86" spans="1:5" x14ac:dyDescent="0.2">
      <c r="C86" s="19"/>
      <c r="D86" s="54"/>
      <c r="E86" s="56"/>
    </row>
    <row r="87" spans="1:5" x14ac:dyDescent="0.2">
      <c r="D87" s="23"/>
      <c r="E87" s="24"/>
    </row>
    <row r="88" spans="1:5" x14ac:dyDescent="0.2">
      <c r="D88" s="54"/>
      <c r="E88" s="55"/>
    </row>
    <row r="89" spans="1:5" x14ac:dyDescent="0.2">
      <c r="D89" s="20"/>
      <c r="E89" s="21"/>
    </row>
    <row r="90" spans="1:5" x14ac:dyDescent="0.2">
      <c r="D90" s="20"/>
      <c r="E90" s="21"/>
    </row>
    <row r="91" spans="1:5" x14ac:dyDescent="0.2">
      <c r="D91" s="54"/>
      <c r="E91" s="55"/>
    </row>
    <row r="92" spans="1:5" x14ac:dyDescent="0.2">
      <c r="D92" s="61"/>
      <c r="E92" s="58"/>
    </row>
    <row r="93" spans="1:5" x14ac:dyDescent="0.2">
      <c r="D93" s="54"/>
      <c r="E93" s="55"/>
    </row>
    <row r="94" spans="1:5" x14ac:dyDescent="0.2">
      <c r="D94" s="54"/>
      <c r="E94" s="55"/>
    </row>
    <row r="95" spans="1:5" x14ac:dyDescent="0.2">
      <c r="D95" s="61"/>
      <c r="E95" s="58"/>
    </row>
    <row r="96" spans="1:5" x14ac:dyDescent="0.2">
      <c r="D96" s="54"/>
      <c r="E96" s="55"/>
    </row>
    <row r="97" spans="2:5" x14ac:dyDescent="0.2">
      <c r="D97" s="20"/>
      <c r="E97" s="21"/>
    </row>
    <row r="98" spans="2:5" x14ac:dyDescent="0.2">
      <c r="D98" s="61"/>
      <c r="E98" s="24"/>
    </row>
    <row r="99" spans="2:5" x14ac:dyDescent="0.2">
      <c r="D99" s="59"/>
      <c r="E99" s="21"/>
    </row>
    <row r="100" spans="2:5" x14ac:dyDescent="0.2">
      <c r="D100" s="61"/>
      <c r="E100" s="58"/>
    </row>
    <row r="101" spans="2:5" x14ac:dyDescent="0.2">
      <c r="D101" s="54"/>
      <c r="E101" s="55"/>
    </row>
    <row r="102" spans="2:5" x14ac:dyDescent="0.2">
      <c r="C102" s="19"/>
      <c r="D102" s="54"/>
      <c r="E102" s="56"/>
    </row>
    <row r="103" spans="2:5" x14ac:dyDescent="0.2">
      <c r="D103" s="59"/>
      <c r="E103" s="58"/>
    </row>
    <row r="104" spans="2:5" x14ac:dyDescent="0.2">
      <c r="D104" s="59"/>
      <c r="E104" s="21"/>
    </row>
    <row r="105" spans="2:5" x14ac:dyDescent="0.2">
      <c r="C105" s="19"/>
      <c r="D105" s="59"/>
      <c r="E105" s="25"/>
    </row>
    <row r="106" spans="2:5" x14ac:dyDescent="0.2">
      <c r="C106" s="19"/>
      <c r="D106" s="61"/>
      <c r="E106" s="62"/>
    </row>
    <row r="107" spans="2:5" x14ac:dyDescent="0.2">
      <c r="D107" s="54"/>
      <c r="E107" s="55"/>
    </row>
    <row r="108" spans="2:5" x14ac:dyDescent="0.2">
      <c r="D108" s="23"/>
      <c r="E108" s="26"/>
    </row>
    <row r="109" spans="2:5" ht="11.25" customHeight="1" x14ac:dyDescent="0.2">
      <c r="D109" s="20"/>
      <c r="E109" s="21"/>
    </row>
    <row r="110" spans="2:5" ht="24" customHeight="1" x14ac:dyDescent="0.2">
      <c r="B110" s="19"/>
      <c r="D110" s="20"/>
      <c r="E110" s="27"/>
    </row>
    <row r="111" spans="2:5" ht="15" customHeight="1" x14ac:dyDescent="0.2">
      <c r="C111" s="19"/>
      <c r="D111" s="20"/>
      <c r="E111" s="27"/>
    </row>
    <row r="112" spans="2:5" ht="11.25" customHeight="1" x14ac:dyDescent="0.2">
      <c r="D112" s="23"/>
      <c r="E112" s="24"/>
    </row>
    <row r="113" spans="1:5" x14ac:dyDescent="0.2">
      <c r="D113" s="20"/>
      <c r="E113" s="21"/>
    </row>
    <row r="114" spans="1:5" ht="13.5" customHeight="1" x14ac:dyDescent="0.2">
      <c r="B114" s="19"/>
      <c r="D114" s="20"/>
      <c r="E114" s="28"/>
    </row>
    <row r="115" spans="1:5" ht="12.75" customHeight="1" x14ac:dyDescent="0.2">
      <c r="C115" s="19"/>
      <c r="D115" s="20"/>
      <c r="E115" s="56"/>
    </row>
    <row r="116" spans="1:5" ht="12.75" customHeight="1" x14ac:dyDescent="0.2">
      <c r="C116" s="19"/>
      <c r="D116" s="61"/>
      <c r="E116" s="62"/>
    </row>
    <row r="117" spans="1:5" x14ac:dyDescent="0.2">
      <c r="D117" s="54"/>
      <c r="E117" s="55"/>
    </row>
    <row r="118" spans="1:5" x14ac:dyDescent="0.2">
      <c r="C118" s="19"/>
      <c r="D118" s="54"/>
      <c r="E118" s="25"/>
    </row>
    <row r="119" spans="1:5" x14ac:dyDescent="0.2">
      <c r="D119" s="23"/>
      <c r="E119" s="24"/>
    </row>
    <row r="120" spans="1:5" x14ac:dyDescent="0.2">
      <c r="D120" s="20"/>
      <c r="E120" s="21"/>
    </row>
    <row r="121" spans="1:5" x14ac:dyDescent="0.2">
      <c r="D121" s="54"/>
      <c r="E121" s="55"/>
    </row>
    <row r="122" spans="1:5" ht="19.5" customHeight="1" x14ac:dyDescent="0.2">
      <c r="A122" s="65"/>
      <c r="B122" s="39"/>
      <c r="C122" s="39"/>
      <c r="D122" s="39"/>
      <c r="E122" s="65"/>
    </row>
    <row r="123" spans="1:5" ht="15" customHeight="1" x14ac:dyDescent="0.2">
      <c r="A123" s="19"/>
      <c r="D123" s="67"/>
      <c r="E123" s="65"/>
    </row>
    <row r="124" spans="1:5" x14ac:dyDescent="0.2">
      <c r="A124" s="19"/>
      <c r="B124" s="19"/>
      <c r="D124" s="67"/>
      <c r="E124" s="56"/>
    </row>
    <row r="125" spans="1:5" x14ac:dyDescent="0.2">
      <c r="C125" s="19"/>
      <c r="D125" s="54"/>
      <c r="E125" s="65"/>
    </row>
    <row r="126" spans="1:5" x14ac:dyDescent="0.2">
      <c r="D126" s="57"/>
      <c r="E126" s="58"/>
    </row>
    <row r="127" spans="1:5" x14ac:dyDescent="0.2">
      <c r="B127" s="19"/>
      <c r="D127" s="54"/>
      <c r="E127" s="56"/>
    </row>
    <row r="128" spans="1:5" x14ac:dyDescent="0.2">
      <c r="C128" s="19"/>
      <c r="D128" s="54"/>
      <c r="E128" s="56"/>
    </row>
    <row r="129" spans="1:5" x14ac:dyDescent="0.2">
      <c r="D129" s="61"/>
      <c r="E129" s="62"/>
    </row>
    <row r="130" spans="1:5" ht="22.5" customHeight="1" x14ac:dyDescent="0.2">
      <c r="C130" s="19"/>
      <c r="D130" s="54"/>
      <c r="E130" s="63"/>
    </row>
    <row r="131" spans="1:5" x14ac:dyDescent="0.2">
      <c r="D131" s="54"/>
      <c r="E131" s="62"/>
    </row>
    <row r="132" spans="1:5" x14ac:dyDescent="0.2">
      <c r="B132" s="19"/>
      <c r="D132" s="59"/>
      <c r="E132" s="65"/>
    </row>
    <row r="133" spans="1:5" x14ac:dyDescent="0.2">
      <c r="C133" s="19"/>
      <c r="D133" s="59"/>
      <c r="E133" s="66"/>
    </row>
    <row r="134" spans="1:5" x14ac:dyDescent="0.2">
      <c r="D134" s="61"/>
      <c r="E134" s="58"/>
    </row>
    <row r="135" spans="1:5" ht="13.5" customHeight="1" x14ac:dyDescent="0.2">
      <c r="A135" s="19"/>
      <c r="D135" s="67"/>
      <c r="E135" s="65"/>
    </row>
    <row r="136" spans="1:5" ht="13.5" customHeight="1" x14ac:dyDescent="0.2">
      <c r="B136" s="19"/>
      <c r="D136" s="54"/>
      <c r="E136" s="65"/>
    </row>
    <row r="137" spans="1:5" ht="13.5" customHeight="1" x14ac:dyDescent="0.2">
      <c r="C137" s="19"/>
      <c r="D137" s="54"/>
      <c r="E137" s="56"/>
    </row>
    <row r="138" spans="1:5" x14ac:dyDescent="0.2">
      <c r="C138" s="19"/>
      <c r="D138" s="61"/>
      <c r="E138" s="58"/>
    </row>
    <row r="139" spans="1:5" x14ac:dyDescent="0.2">
      <c r="C139" s="19"/>
      <c r="D139" s="54"/>
      <c r="E139" s="56"/>
    </row>
    <row r="140" spans="1:5" x14ac:dyDescent="0.2">
      <c r="D140" s="23"/>
      <c r="E140" s="24"/>
    </row>
    <row r="141" spans="1:5" x14ac:dyDescent="0.2">
      <c r="C141" s="19"/>
      <c r="D141" s="59"/>
      <c r="E141" s="25"/>
    </row>
    <row r="142" spans="1:5" x14ac:dyDescent="0.2">
      <c r="C142" s="19"/>
      <c r="D142" s="61"/>
      <c r="E142" s="62"/>
    </row>
    <row r="143" spans="1:5" x14ac:dyDescent="0.2">
      <c r="D143" s="23"/>
      <c r="E143" s="29"/>
    </row>
    <row r="144" spans="1:5" x14ac:dyDescent="0.2">
      <c r="B144" s="19"/>
      <c r="D144" s="20"/>
      <c r="E144" s="28"/>
    </row>
    <row r="145" spans="1:5" x14ac:dyDescent="0.2">
      <c r="C145" s="19"/>
      <c r="D145" s="20"/>
      <c r="E145" s="56"/>
    </row>
    <row r="146" spans="1:5" x14ac:dyDescent="0.2">
      <c r="C146" s="19"/>
      <c r="D146" s="61"/>
      <c r="E146" s="62"/>
    </row>
    <row r="147" spans="1:5" x14ac:dyDescent="0.2">
      <c r="C147" s="19"/>
      <c r="D147" s="61"/>
      <c r="E147" s="62"/>
    </row>
    <row r="148" spans="1:5" x14ac:dyDescent="0.2">
      <c r="D148" s="54"/>
      <c r="E148" s="55"/>
    </row>
    <row r="149" spans="1:5" ht="18" customHeight="1" x14ac:dyDescent="0.2">
      <c r="A149" s="197"/>
      <c r="B149" s="198"/>
      <c r="C149" s="198"/>
      <c r="D149" s="198"/>
      <c r="E149" s="198"/>
    </row>
    <row r="150" spans="1:5" ht="28.5" customHeight="1" x14ac:dyDescent="0.2">
      <c r="A150" s="69"/>
      <c r="B150" s="69"/>
      <c r="C150" s="69"/>
      <c r="D150" s="70"/>
      <c r="E150" s="22"/>
    </row>
    <row r="152" spans="1:5" x14ac:dyDescent="0.2">
      <c r="A152" s="19"/>
      <c r="B152" s="19"/>
      <c r="C152" s="19"/>
      <c r="D152" s="31"/>
      <c r="E152" s="2"/>
    </row>
    <row r="153" spans="1:5" x14ac:dyDescent="0.2">
      <c r="A153" s="19"/>
      <c r="B153" s="19"/>
      <c r="C153" s="19"/>
      <c r="D153" s="31"/>
      <c r="E153" s="2"/>
    </row>
    <row r="154" spans="1:5" ht="17.25" customHeight="1" x14ac:dyDescent="0.2">
      <c r="A154" s="19"/>
      <c r="B154" s="19"/>
      <c r="C154" s="19"/>
      <c r="D154" s="31"/>
      <c r="E154" s="2"/>
    </row>
    <row r="155" spans="1:5" ht="13.5" customHeight="1" x14ac:dyDescent="0.2">
      <c r="A155" s="19"/>
      <c r="B155" s="19"/>
      <c r="C155" s="19"/>
      <c r="D155" s="31"/>
      <c r="E155" s="2"/>
    </row>
    <row r="156" spans="1:5" x14ac:dyDescent="0.2">
      <c r="A156" s="19"/>
      <c r="B156" s="19"/>
      <c r="C156" s="19"/>
      <c r="D156" s="31"/>
      <c r="E156" s="2"/>
    </row>
    <row r="157" spans="1:5" x14ac:dyDescent="0.2">
      <c r="A157" s="19"/>
      <c r="B157" s="19"/>
      <c r="C157" s="19"/>
    </row>
    <row r="158" spans="1:5" x14ac:dyDescent="0.2">
      <c r="A158" s="19"/>
      <c r="B158" s="19"/>
      <c r="C158" s="19"/>
      <c r="D158" s="31"/>
      <c r="E158" s="2"/>
    </row>
    <row r="159" spans="1:5" x14ac:dyDescent="0.2">
      <c r="A159" s="19"/>
      <c r="B159" s="19"/>
      <c r="C159" s="19"/>
      <c r="D159" s="31"/>
      <c r="E159" s="32"/>
    </row>
    <row r="160" spans="1:5" x14ac:dyDescent="0.2">
      <c r="A160" s="19"/>
      <c r="B160" s="19"/>
      <c r="C160" s="19"/>
      <c r="D160" s="31"/>
      <c r="E160" s="2"/>
    </row>
    <row r="161" spans="1:5" ht="22.5" customHeight="1" x14ac:dyDescent="0.2">
      <c r="A161" s="19"/>
      <c r="B161" s="19"/>
      <c r="C161" s="19"/>
      <c r="D161" s="31"/>
      <c r="E161" s="63"/>
    </row>
    <row r="162" spans="1:5" ht="22.5" customHeight="1" x14ac:dyDescent="0.2">
      <c r="D162" s="61"/>
      <c r="E162" s="64"/>
    </row>
  </sheetData>
  <mergeCells count="8">
    <mergeCell ref="A149:E149"/>
    <mergeCell ref="A1:H1"/>
    <mergeCell ref="B27:H27"/>
    <mergeCell ref="B3:H3"/>
    <mergeCell ref="B13:H13"/>
    <mergeCell ref="B15:H15"/>
    <mergeCell ref="B25:H25"/>
    <mergeCell ref="B37:H37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3" max="8" man="1"/>
    <brk id="83" max="9" man="1"/>
    <brk id="14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8"/>
  <sheetViews>
    <sheetView workbookViewId="0">
      <selection activeCell="C5" sqref="C5:AA5"/>
    </sheetView>
  </sheetViews>
  <sheetFormatPr defaultColWidth="11.42578125" defaultRowHeight="12.75" x14ac:dyDescent="0.2"/>
  <cols>
    <col min="1" max="1" width="17.5703125" style="161" customWidth="1"/>
    <col min="2" max="2" width="38.7109375" style="162" customWidth="1"/>
    <col min="3" max="3" width="14.28515625" style="147" customWidth="1"/>
    <col min="4" max="4" width="11.42578125" style="147" bestFit="1" customWidth="1"/>
    <col min="5" max="5" width="12.42578125" style="147" bestFit="1" customWidth="1"/>
    <col min="6" max="6" width="14.140625" style="147" bestFit="1" customWidth="1"/>
    <col min="7" max="7" width="9.140625" style="147" bestFit="1" customWidth="1"/>
    <col min="8" max="8" width="7.5703125" style="147" bestFit="1" customWidth="1"/>
    <col min="9" max="9" width="14.28515625" style="147" customWidth="1"/>
    <col min="10" max="10" width="10" style="147" bestFit="1" customWidth="1"/>
    <col min="11" max="11" width="12.28515625" style="147" bestFit="1" customWidth="1"/>
    <col min="12" max="12" width="11.42578125" style="147" bestFit="1" customWidth="1"/>
    <col min="13" max="13" width="12.42578125" style="147" bestFit="1" customWidth="1"/>
    <col min="14" max="14" width="14.140625" style="147" bestFit="1" customWidth="1"/>
    <col min="15" max="15" width="9.140625" style="147" bestFit="1" customWidth="1"/>
    <col min="16" max="16" width="7.5703125" style="147" bestFit="1" customWidth="1"/>
    <col min="17" max="17" width="14.28515625" style="147" customWidth="1"/>
    <col min="18" max="18" width="10" style="147" bestFit="1" customWidth="1"/>
    <col min="19" max="19" width="12.28515625" style="147" bestFit="1" customWidth="1"/>
    <col min="20" max="20" width="11.42578125" style="147" bestFit="1" customWidth="1"/>
    <col min="21" max="21" width="12.42578125" style="147" bestFit="1" customWidth="1"/>
    <col min="22" max="22" width="14.140625" style="147" bestFit="1" customWidth="1"/>
    <col min="23" max="23" width="9.140625" style="147" bestFit="1" customWidth="1"/>
    <col min="24" max="24" width="7.5703125" style="147" bestFit="1" customWidth="1"/>
    <col min="25" max="26" width="14.28515625" style="147" customWidth="1"/>
    <col min="27" max="16384" width="11.42578125" style="26"/>
  </cols>
  <sheetData>
    <row r="1" spans="1:26" ht="24" customHeight="1" x14ac:dyDescent="0.2">
      <c r="A1" s="26"/>
      <c r="B1" s="135"/>
      <c r="C1" s="135"/>
      <c r="D1" s="135" t="s">
        <v>17</v>
      </c>
      <c r="E1" s="135"/>
      <c r="F1" s="135"/>
      <c r="G1" s="135"/>
      <c r="H1" s="135"/>
      <c r="I1" s="135"/>
      <c r="J1" s="135"/>
      <c r="K1" s="135"/>
      <c r="L1" s="135" t="s">
        <v>17</v>
      </c>
      <c r="M1" s="135"/>
      <c r="N1" s="135"/>
      <c r="O1" s="135"/>
      <c r="P1" s="135"/>
      <c r="Q1" s="135"/>
      <c r="R1" s="135"/>
      <c r="S1" s="135"/>
      <c r="T1" s="135" t="s">
        <v>17</v>
      </c>
      <c r="U1" s="135"/>
      <c r="V1" s="135"/>
      <c r="W1" s="135"/>
      <c r="X1" s="135"/>
      <c r="Y1" s="135"/>
      <c r="Z1" s="135"/>
    </row>
    <row r="2" spans="1:26" ht="15.75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s="28" customFormat="1" ht="78.75" x14ac:dyDescent="0.2">
      <c r="A3" s="137" t="s">
        <v>18</v>
      </c>
      <c r="B3" s="137" t="s">
        <v>19</v>
      </c>
      <c r="C3" s="138" t="s">
        <v>155</v>
      </c>
      <c r="D3" s="139" t="s">
        <v>164</v>
      </c>
      <c r="E3" s="139" t="s">
        <v>11</v>
      </c>
      <c r="F3" s="139" t="s">
        <v>12</v>
      </c>
      <c r="G3" s="139" t="s">
        <v>13</v>
      </c>
      <c r="H3" s="139" t="s">
        <v>20</v>
      </c>
      <c r="I3" s="139" t="s">
        <v>132</v>
      </c>
      <c r="J3" s="139" t="s">
        <v>15</v>
      </c>
      <c r="K3" s="140" t="s">
        <v>147</v>
      </c>
      <c r="L3" s="141" t="s">
        <v>164</v>
      </c>
      <c r="M3" s="141" t="s">
        <v>11</v>
      </c>
      <c r="N3" s="141" t="s">
        <v>12</v>
      </c>
      <c r="O3" s="141" t="s">
        <v>13</v>
      </c>
      <c r="P3" s="141" t="s">
        <v>20</v>
      </c>
      <c r="Q3" s="141" t="s">
        <v>132</v>
      </c>
      <c r="R3" s="141" t="s">
        <v>15</v>
      </c>
      <c r="S3" s="142" t="s">
        <v>156</v>
      </c>
      <c r="T3" s="143" t="s">
        <v>164</v>
      </c>
      <c r="U3" s="143" t="s">
        <v>11</v>
      </c>
      <c r="V3" s="143" t="s">
        <v>12</v>
      </c>
      <c r="W3" s="143" t="s">
        <v>13</v>
      </c>
      <c r="X3" s="143" t="s">
        <v>20</v>
      </c>
      <c r="Y3" s="143" t="s">
        <v>132</v>
      </c>
      <c r="Z3" s="143" t="s">
        <v>15</v>
      </c>
    </row>
    <row r="4" spans="1:26" x14ac:dyDescent="0.2">
      <c r="A4" s="144"/>
      <c r="B4" s="14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s="28" customFormat="1" ht="18.75" customHeight="1" x14ac:dyDescent="0.2">
      <c r="A5" s="205" t="s">
        <v>165</v>
      </c>
      <c r="B5" s="206"/>
      <c r="C5" s="164">
        <f>C12+C33</f>
        <v>6040600</v>
      </c>
      <c r="D5" s="164">
        <f t="shared" ref="D5:Z5" si="0">D7+D12+D33</f>
        <v>976000</v>
      </c>
      <c r="E5" s="164">
        <f t="shared" si="0"/>
        <v>220000</v>
      </c>
      <c r="F5" s="164">
        <f t="shared" si="0"/>
        <v>1200000</v>
      </c>
      <c r="G5" s="164">
        <f t="shared" si="0"/>
        <v>3644000</v>
      </c>
      <c r="H5" s="164">
        <f t="shared" si="0"/>
        <v>0</v>
      </c>
      <c r="I5" s="164">
        <f t="shared" si="0"/>
        <v>600</v>
      </c>
      <c r="J5" s="164">
        <f t="shared" si="0"/>
        <v>0</v>
      </c>
      <c r="K5" s="164">
        <f t="shared" si="0"/>
        <v>6040000</v>
      </c>
      <c r="L5" s="164">
        <f t="shared" si="0"/>
        <v>976000</v>
      </c>
      <c r="M5" s="164">
        <f t="shared" si="0"/>
        <v>220000</v>
      </c>
      <c r="N5" s="164">
        <f t="shared" si="0"/>
        <v>1200000</v>
      </c>
      <c r="O5" s="164">
        <f t="shared" si="0"/>
        <v>3644000</v>
      </c>
      <c r="P5" s="164">
        <f t="shared" si="0"/>
        <v>0</v>
      </c>
      <c r="Q5" s="164">
        <f t="shared" si="0"/>
        <v>0</v>
      </c>
      <c r="R5" s="164">
        <f t="shared" si="0"/>
        <v>0</v>
      </c>
      <c r="S5" s="164">
        <f t="shared" si="0"/>
        <v>6040000</v>
      </c>
      <c r="T5" s="164">
        <f t="shared" si="0"/>
        <v>976000</v>
      </c>
      <c r="U5" s="164">
        <f t="shared" si="0"/>
        <v>220000</v>
      </c>
      <c r="V5" s="164">
        <f t="shared" si="0"/>
        <v>1200000</v>
      </c>
      <c r="W5" s="164">
        <f t="shared" si="0"/>
        <v>3644000</v>
      </c>
      <c r="X5" s="164">
        <f t="shared" si="0"/>
        <v>0</v>
      </c>
      <c r="Y5" s="164">
        <f t="shared" si="0"/>
        <v>0</v>
      </c>
      <c r="Z5" s="164">
        <f t="shared" si="0"/>
        <v>0</v>
      </c>
    </row>
    <row r="6" spans="1:26" x14ac:dyDescent="0.2">
      <c r="A6" s="144"/>
      <c r="B6" s="145"/>
    </row>
    <row r="7" spans="1:26" s="151" customFormat="1" x14ac:dyDescent="0.2">
      <c r="A7" s="148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s="28" customFormat="1" ht="12.75" customHeight="1" x14ac:dyDescent="0.2">
      <c r="A8" s="152"/>
      <c r="B8" s="153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:26" x14ac:dyDescent="0.2">
      <c r="A9" s="155"/>
      <c r="B9" s="15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x14ac:dyDescent="0.2">
      <c r="A10" s="155"/>
      <c r="B10" s="15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x14ac:dyDescent="0.2">
      <c r="A11" s="157"/>
      <c r="B11" s="14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s="151" customFormat="1" ht="25.5" x14ac:dyDescent="0.2">
      <c r="A12" s="148" t="s">
        <v>166</v>
      </c>
      <c r="B12" s="149" t="s">
        <v>167</v>
      </c>
      <c r="C12" s="150">
        <f>C13+C28</f>
        <v>6030600</v>
      </c>
      <c r="D12" s="150">
        <f>D13+D28</f>
        <v>966000</v>
      </c>
      <c r="E12" s="150">
        <f t="shared" ref="E12:J12" si="1">E13+E28</f>
        <v>220000</v>
      </c>
      <c r="F12" s="150">
        <f t="shared" si="1"/>
        <v>1200000</v>
      </c>
      <c r="G12" s="150">
        <f t="shared" si="1"/>
        <v>3644000</v>
      </c>
      <c r="H12" s="150">
        <f t="shared" si="1"/>
        <v>0</v>
      </c>
      <c r="I12" s="150">
        <f t="shared" si="1"/>
        <v>600</v>
      </c>
      <c r="J12" s="150">
        <f t="shared" si="1"/>
        <v>0</v>
      </c>
      <c r="K12" s="150">
        <f>K13+K28</f>
        <v>6030000</v>
      </c>
      <c r="L12" s="150">
        <f>L13+L28</f>
        <v>966000</v>
      </c>
      <c r="M12" s="150">
        <f t="shared" ref="M12:R12" si="2">M13+M28</f>
        <v>220000</v>
      </c>
      <c r="N12" s="150">
        <f t="shared" si="2"/>
        <v>1200000</v>
      </c>
      <c r="O12" s="150">
        <f t="shared" si="2"/>
        <v>3644000</v>
      </c>
      <c r="P12" s="150">
        <f t="shared" si="2"/>
        <v>0</v>
      </c>
      <c r="Q12" s="150">
        <f t="shared" si="2"/>
        <v>0</v>
      </c>
      <c r="R12" s="150">
        <f t="shared" si="2"/>
        <v>0</v>
      </c>
      <c r="S12" s="150">
        <f>S13+S28</f>
        <v>6030000</v>
      </c>
      <c r="T12" s="150">
        <f>T13+T28</f>
        <v>966000</v>
      </c>
      <c r="U12" s="150">
        <f t="shared" ref="U12:W12" si="3">U13+U28</f>
        <v>220000</v>
      </c>
      <c r="V12" s="150">
        <f t="shared" si="3"/>
        <v>1200000</v>
      </c>
      <c r="W12" s="150">
        <f t="shared" si="3"/>
        <v>3644000</v>
      </c>
      <c r="X12" s="150">
        <f t="shared" ref="X12:Z12" si="4">X13+X28</f>
        <v>0</v>
      </c>
      <c r="Y12" s="150">
        <f t="shared" si="4"/>
        <v>0</v>
      </c>
      <c r="Z12" s="150">
        <f t="shared" si="4"/>
        <v>0</v>
      </c>
    </row>
    <row r="13" spans="1:26" s="28" customFormat="1" ht="12.75" customHeight="1" x14ac:dyDescent="0.2">
      <c r="A13" s="152" t="s">
        <v>168</v>
      </c>
      <c r="B13" s="153" t="s">
        <v>157</v>
      </c>
      <c r="C13" s="154">
        <f>C14+C18+C24+C26</f>
        <v>5782000</v>
      </c>
      <c r="D13" s="154">
        <f>D14+D18+D24+D26</f>
        <v>966000</v>
      </c>
      <c r="E13" s="154">
        <f t="shared" ref="E13:J13" si="5">E14+E18+E24+E26</f>
        <v>155000</v>
      </c>
      <c r="F13" s="154">
        <f t="shared" si="5"/>
        <v>1122000</v>
      </c>
      <c r="G13" s="154">
        <f t="shared" si="5"/>
        <v>3539000</v>
      </c>
      <c r="H13" s="154">
        <f t="shared" si="5"/>
        <v>0</v>
      </c>
      <c r="I13" s="154">
        <f t="shared" si="5"/>
        <v>0</v>
      </c>
      <c r="J13" s="154">
        <f t="shared" si="5"/>
        <v>0</v>
      </c>
      <c r="K13" s="154">
        <f>K14+K18+K24+K26</f>
        <v>5782000</v>
      </c>
      <c r="L13" s="154">
        <f>L14+L18+L24+L26</f>
        <v>966000</v>
      </c>
      <c r="M13" s="154">
        <f t="shared" ref="M13:R13" si="6">M14+M18+M24+M26</f>
        <v>155000</v>
      </c>
      <c r="N13" s="154">
        <f t="shared" si="6"/>
        <v>1122000</v>
      </c>
      <c r="O13" s="154">
        <f t="shared" si="6"/>
        <v>3539000</v>
      </c>
      <c r="P13" s="154">
        <f t="shared" si="6"/>
        <v>0</v>
      </c>
      <c r="Q13" s="154">
        <f t="shared" si="6"/>
        <v>0</v>
      </c>
      <c r="R13" s="154">
        <f t="shared" si="6"/>
        <v>0</v>
      </c>
      <c r="S13" s="154">
        <f>S14+S18+S24+S26</f>
        <v>5782000</v>
      </c>
      <c r="T13" s="154">
        <f>T14+T18+T24+T26</f>
        <v>966000</v>
      </c>
      <c r="U13" s="154">
        <f t="shared" ref="U13:W13" si="7">U14+U18+U24+U26</f>
        <v>155000</v>
      </c>
      <c r="V13" s="154">
        <f t="shared" si="7"/>
        <v>1122000</v>
      </c>
      <c r="W13" s="154">
        <f t="shared" si="7"/>
        <v>3539000</v>
      </c>
      <c r="X13" s="154">
        <f t="shared" ref="X13:Z13" si="8">X14+X18+X24+X26</f>
        <v>0</v>
      </c>
      <c r="Y13" s="154">
        <f t="shared" si="8"/>
        <v>0</v>
      </c>
      <c r="Z13" s="154">
        <f t="shared" si="8"/>
        <v>0</v>
      </c>
    </row>
    <row r="14" spans="1:26" x14ac:dyDescent="0.2">
      <c r="A14" s="155">
        <v>31</v>
      </c>
      <c r="B14" s="156" t="s">
        <v>21</v>
      </c>
      <c r="C14" s="146">
        <f>SUM(C15:C17)</f>
        <v>3443000</v>
      </c>
      <c r="D14" s="146">
        <f>SUM(D15:D17)</f>
        <v>0</v>
      </c>
      <c r="E14" s="146">
        <f t="shared" ref="E14:J14" si="9">SUM(E15:E17)</f>
        <v>49000</v>
      </c>
      <c r="F14" s="146">
        <f t="shared" si="9"/>
        <v>0</v>
      </c>
      <c r="G14" s="146">
        <f t="shared" si="9"/>
        <v>3394000</v>
      </c>
      <c r="H14" s="146">
        <f t="shared" si="9"/>
        <v>0</v>
      </c>
      <c r="I14" s="146">
        <f t="shared" si="9"/>
        <v>0</v>
      </c>
      <c r="J14" s="146">
        <f t="shared" si="9"/>
        <v>0</v>
      </c>
      <c r="K14" s="146">
        <f>SUM(K15:K17)</f>
        <v>3443000</v>
      </c>
      <c r="L14" s="146">
        <f>SUM(L15:L17)</f>
        <v>0</v>
      </c>
      <c r="M14" s="146">
        <f t="shared" ref="M14:R14" si="10">SUM(M15:M17)</f>
        <v>49000</v>
      </c>
      <c r="N14" s="146">
        <f t="shared" si="10"/>
        <v>0</v>
      </c>
      <c r="O14" s="146">
        <f t="shared" si="10"/>
        <v>3394000</v>
      </c>
      <c r="P14" s="146">
        <f t="shared" si="10"/>
        <v>0</v>
      </c>
      <c r="Q14" s="146">
        <f t="shared" si="10"/>
        <v>0</v>
      </c>
      <c r="R14" s="146">
        <f t="shared" si="10"/>
        <v>0</v>
      </c>
      <c r="S14" s="146">
        <f>SUM(S15:S17)</f>
        <v>3443000</v>
      </c>
      <c r="T14" s="146">
        <f>SUM(T15:T17)</f>
        <v>0</v>
      </c>
      <c r="U14" s="146">
        <f t="shared" ref="U14:W14" si="11">SUM(U15:U17)</f>
        <v>49000</v>
      </c>
      <c r="V14" s="146">
        <f t="shared" si="11"/>
        <v>0</v>
      </c>
      <c r="W14" s="146">
        <f t="shared" si="11"/>
        <v>3394000</v>
      </c>
      <c r="X14" s="146">
        <f t="shared" ref="X14:Z14" si="12">SUM(X15:X17)</f>
        <v>0</v>
      </c>
      <c r="Y14" s="146">
        <f t="shared" si="12"/>
        <v>0</v>
      </c>
      <c r="Z14" s="146">
        <f t="shared" si="12"/>
        <v>0</v>
      </c>
    </row>
    <row r="15" spans="1:26" x14ac:dyDescent="0.2">
      <c r="A15" s="155">
        <v>311</v>
      </c>
      <c r="B15" s="156" t="s">
        <v>22</v>
      </c>
      <c r="C15" s="146">
        <f t="shared" ref="C15:C17" si="13">SUM(D15:J15)</f>
        <v>2869500</v>
      </c>
      <c r="D15" s="146"/>
      <c r="E15" s="146">
        <v>37500</v>
      </c>
      <c r="F15" s="146"/>
      <c r="G15" s="146">
        <v>2832000</v>
      </c>
      <c r="H15" s="146"/>
      <c r="I15" s="146"/>
      <c r="J15" s="146"/>
      <c r="K15" s="146">
        <f t="shared" ref="K15:K17" si="14">SUM(L15:R15)</f>
        <v>2869500</v>
      </c>
      <c r="L15" s="146"/>
      <c r="M15" s="146">
        <v>37500</v>
      </c>
      <c r="N15" s="146"/>
      <c r="O15" s="146">
        <v>2832000</v>
      </c>
      <c r="P15" s="146"/>
      <c r="Q15" s="146"/>
      <c r="R15" s="146"/>
      <c r="S15" s="146">
        <f t="shared" ref="S15:S17" si="15">SUM(T15:Z15)</f>
        <v>2869500</v>
      </c>
      <c r="T15" s="146"/>
      <c r="U15" s="146">
        <v>37500</v>
      </c>
      <c r="V15" s="146"/>
      <c r="W15" s="146">
        <v>2832000</v>
      </c>
      <c r="X15" s="146"/>
      <c r="Y15" s="146"/>
      <c r="Z15" s="146"/>
    </row>
    <row r="16" spans="1:26" x14ac:dyDescent="0.2">
      <c r="A16" s="155">
        <v>312</v>
      </c>
      <c r="B16" s="156" t="s">
        <v>23</v>
      </c>
      <c r="C16" s="146">
        <f t="shared" si="13"/>
        <v>99000</v>
      </c>
      <c r="D16" s="146"/>
      <c r="E16" s="146">
        <v>5000</v>
      </c>
      <c r="F16" s="146"/>
      <c r="G16" s="146">
        <v>94000</v>
      </c>
      <c r="H16" s="146"/>
      <c r="I16" s="146"/>
      <c r="J16" s="146"/>
      <c r="K16" s="146">
        <f t="shared" si="14"/>
        <v>99000</v>
      </c>
      <c r="L16" s="146"/>
      <c r="M16" s="146">
        <v>5000</v>
      </c>
      <c r="N16" s="146"/>
      <c r="O16" s="146">
        <v>94000</v>
      </c>
      <c r="P16" s="146"/>
      <c r="Q16" s="146"/>
      <c r="R16" s="146"/>
      <c r="S16" s="146">
        <f t="shared" si="15"/>
        <v>99000</v>
      </c>
      <c r="T16" s="146"/>
      <c r="U16" s="146">
        <v>5000</v>
      </c>
      <c r="V16" s="146"/>
      <c r="W16" s="146">
        <v>94000</v>
      </c>
      <c r="X16" s="146"/>
      <c r="Y16" s="146"/>
      <c r="Z16" s="146"/>
    </row>
    <row r="17" spans="1:26" x14ac:dyDescent="0.2">
      <c r="A17" s="155">
        <v>313</v>
      </c>
      <c r="B17" s="156" t="s">
        <v>24</v>
      </c>
      <c r="C17" s="146">
        <f t="shared" si="13"/>
        <v>474500</v>
      </c>
      <c r="D17" s="146"/>
      <c r="E17" s="146">
        <v>6500</v>
      </c>
      <c r="F17" s="146"/>
      <c r="G17" s="146">
        <v>468000</v>
      </c>
      <c r="H17" s="146"/>
      <c r="I17" s="146"/>
      <c r="J17" s="146"/>
      <c r="K17" s="146">
        <f t="shared" si="14"/>
        <v>474500</v>
      </c>
      <c r="L17" s="146"/>
      <c r="M17" s="146">
        <v>6500</v>
      </c>
      <c r="N17" s="146"/>
      <c r="O17" s="146">
        <v>468000</v>
      </c>
      <c r="P17" s="146"/>
      <c r="Q17" s="146"/>
      <c r="R17" s="146"/>
      <c r="S17" s="146">
        <f t="shared" si="15"/>
        <v>474500</v>
      </c>
      <c r="T17" s="146"/>
      <c r="U17" s="146">
        <v>6500</v>
      </c>
      <c r="V17" s="146"/>
      <c r="W17" s="146">
        <v>468000</v>
      </c>
      <c r="X17" s="146"/>
      <c r="Y17" s="146"/>
      <c r="Z17" s="146"/>
    </row>
    <row r="18" spans="1:26" x14ac:dyDescent="0.2">
      <c r="A18" s="155">
        <v>32</v>
      </c>
      <c r="B18" s="156" t="s">
        <v>25</v>
      </c>
      <c r="C18" s="146">
        <f>SUM(C19:C23)</f>
        <v>2328705</v>
      </c>
      <c r="D18" s="146">
        <f>SUM(D19:D23)</f>
        <v>960900</v>
      </c>
      <c r="E18" s="146">
        <f>SUM(E19:E23)</f>
        <v>100805</v>
      </c>
      <c r="F18" s="146">
        <f t="shared" ref="F18:J18" si="16">SUM(F19:F23)</f>
        <v>1122000</v>
      </c>
      <c r="G18" s="146">
        <f t="shared" si="16"/>
        <v>145000</v>
      </c>
      <c r="H18" s="146">
        <f t="shared" si="16"/>
        <v>0</v>
      </c>
      <c r="I18" s="146">
        <f t="shared" si="16"/>
        <v>0</v>
      </c>
      <c r="J18" s="146">
        <f t="shared" si="16"/>
        <v>0</v>
      </c>
      <c r="K18" s="146">
        <f>SUM(K19:K23)</f>
        <v>2328705</v>
      </c>
      <c r="L18" s="146">
        <f>SUM(L19:L23)</f>
        <v>960900</v>
      </c>
      <c r="M18" s="146">
        <f>SUM(M19:M23)</f>
        <v>100805</v>
      </c>
      <c r="N18" s="146">
        <f t="shared" ref="N18:R18" si="17">SUM(N19:N23)</f>
        <v>1122000</v>
      </c>
      <c r="O18" s="146">
        <f t="shared" si="17"/>
        <v>145000</v>
      </c>
      <c r="P18" s="146">
        <f t="shared" si="17"/>
        <v>0</v>
      </c>
      <c r="Q18" s="146">
        <f t="shared" si="17"/>
        <v>0</v>
      </c>
      <c r="R18" s="146">
        <f t="shared" si="17"/>
        <v>0</v>
      </c>
      <c r="S18" s="146">
        <f>SUM(S19:S23)</f>
        <v>2328705</v>
      </c>
      <c r="T18" s="146">
        <f>SUM(T19:T23)</f>
        <v>960900</v>
      </c>
      <c r="U18" s="146">
        <f>SUM(U19:U23)</f>
        <v>100805</v>
      </c>
      <c r="V18" s="146">
        <f t="shared" ref="V18:W18" si="18">SUM(V19:V23)</f>
        <v>1122000</v>
      </c>
      <c r="W18" s="146">
        <f t="shared" si="18"/>
        <v>145000</v>
      </c>
      <c r="X18" s="146">
        <f t="shared" ref="X18:Z18" si="19">SUM(X19:X23)</f>
        <v>0</v>
      </c>
      <c r="Y18" s="146">
        <f t="shared" si="19"/>
        <v>0</v>
      </c>
      <c r="Z18" s="146">
        <f t="shared" si="19"/>
        <v>0</v>
      </c>
    </row>
    <row r="19" spans="1:26" x14ac:dyDescent="0.2">
      <c r="A19" s="155">
        <v>321</v>
      </c>
      <c r="B19" s="156" t="s">
        <v>26</v>
      </c>
      <c r="C19" s="146">
        <f t="shared" ref="C19:C23" si="20">SUM(D19:J19)</f>
        <v>164200</v>
      </c>
      <c r="D19" s="146">
        <v>148000</v>
      </c>
      <c r="E19" s="146">
        <v>9000</v>
      </c>
      <c r="F19" s="146">
        <v>3200</v>
      </c>
      <c r="G19" s="146">
        <v>4000</v>
      </c>
      <c r="H19" s="146"/>
      <c r="I19" s="146"/>
      <c r="J19" s="146"/>
      <c r="K19" s="146">
        <f t="shared" ref="K19:K23" si="21">SUM(L19:R19)</f>
        <v>164200</v>
      </c>
      <c r="L19" s="146">
        <v>148000</v>
      </c>
      <c r="M19" s="146">
        <v>9000</v>
      </c>
      <c r="N19" s="146">
        <v>3200</v>
      </c>
      <c r="O19" s="146">
        <v>4000</v>
      </c>
      <c r="P19" s="146"/>
      <c r="Q19" s="146"/>
      <c r="R19" s="146"/>
      <c r="S19" s="146">
        <f t="shared" ref="S19:S23" si="22">SUM(T19:Z19)</f>
        <v>164200</v>
      </c>
      <c r="T19" s="146">
        <v>148000</v>
      </c>
      <c r="U19" s="146">
        <v>9000</v>
      </c>
      <c r="V19" s="146">
        <v>3200</v>
      </c>
      <c r="W19" s="146">
        <v>4000</v>
      </c>
      <c r="X19" s="146"/>
      <c r="Y19" s="146"/>
      <c r="Z19" s="146"/>
    </row>
    <row r="20" spans="1:26" x14ac:dyDescent="0.2">
      <c r="A20" s="155">
        <v>322</v>
      </c>
      <c r="B20" s="156" t="s">
        <v>27</v>
      </c>
      <c r="C20" s="146">
        <f t="shared" si="20"/>
        <v>1421600</v>
      </c>
      <c r="D20" s="146">
        <v>390000</v>
      </c>
      <c r="E20" s="146"/>
      <c r="F20" s="146">
        <v>976600</v>
      </c>
      <c r="G20" s="146">
        <v>55000</v>
      </c>
      <c r="H20" s="146"/>
      <c r="I20" s="146"/>
      <c r="J20" s="146"/>
      <c r="K20" s="146">
        <f t="shared" si="21"/>
        <v>1421600</v>
      </c>
      <c r="L20" s="146">
        <v>390000</v>
      </c>
      <c r="M20" s="146"/>
      <c r="N20" s="146">
        <v>976600</v>
      </c>
      <c r="O20" s="146">
        <v>55000</v>
      </c>
      <c r="P20" s="146"/>
      <c r="Q20" s="146"/>
      <c r="R20" s="146"/>
      <c r="S20" s="146">
        <f t="shared" si="22"/>
        <v>1421600</v>
      </c>
      <c r="T20" s="146">
        <v>390000</v>
      </c>
      <c r="U20" s="146"/>
      <c r="V20" s="146">
        <v>976600</v>
      </c>
      <c r="W20" s="146">
        <v>55000</v>
      </c>
      <c r="X20" s="146"/>
      <c r="Y20" s="146"/>
      <c r="Z20" s="146"/>
    </row>
    <row r="21" spans="1:26" x14ac:dyDescent="0.2">
      <c r="A21" s="155">
        <v>323</v>
      </c>
      <c r="B21" s="156" t="s">
        <v>28</v>
      </c>
      <c r="C21" s="146">
        <f t="shared" si="20"/>
        <v>655300</v>
      </c>
      <c r="D21" s="146">
        <v>417000</v>
      </c>
      <c r="E21" s="146">
        <v>44400</v>
      </c>
      <c r="F21" s="146">
        <v>107900</v>
      </c>
      <c r="G21" s="146">
        <v>86000</v>
      </c>
      <c r="H21" s="146"/>
      <c r="I21" s="146"/>
      <c r="J21" s="146"/>
      <c r="K21" s="146">
        <f t="shared" si="21"/>
        <v>655300</v>
      </c>
      <c r="L21" s="146">
        <v>417000</v>
      </c>
      <c r="M21" s="146">
        <v>44400</v>
      </c>
      <c r="N21" s="146">
        <v>107900</v>
      </c>
      <c r="O21" s="146">
        <v>86000</v>
      </c>
      <c r="P21" s="146"/>
      <c r="Q21" s="146"/>
      <c r="R21" s="146"/>
      <c r="S21" s="146">
        <f t="shared" si="22"/>
        <v>655300</v>
      </c>
      <c r="T21" s="146">
        <v>417000</v>
      </c>
      <c r="U21" s="146">
        <v>44400</v>
      </c>
      <c r="V21" s="146">
        <v>107900</v>
      </c>
      <c r="W21" s="146">
        <v>86000</v>
      </c>
      <c r="X21" s="146"/>
      <c r="Y21" s="146"/>
      <c r="Z21" s="146"/>
    </row>
    <row r="22" spans="1:26" ht="25.5" x14ac:dyDescent="0.2">
      <c r="A22" s="155">
        <v>324</v>
      </c>
      <c r="B22" s="156" t="s">
        <v>51</v>
      </c>
      <c r="C22" s="146">
        <f t="shared" si="20"/>
        <v>5000</v>
      </c>
      <c r="D22" s="146">
        <v>2000</v>
      </c>
      <c r="E22" s="146">
        <v>3000</v>
      </c>
      <c r="F22" s="146"/>
      <c r="G22" s="146"/>
      <c r="H22" s="146"/>
      <c r="I22" s="146"/>
      <c r="J22" s="146"/>
      <c r="K22" s="146">
        <f t="shared" si="21"/>
        <v>5000</v>
      </c>
      <c r="L22" s="146">
        <v>2000</v>
      </c>
      <c r="M22" s="146">
        <v>3000</v>
      </c>
      <c r="N22" s="146"/>
      <c r="O22" s="146"/>
      <c r="P22" s="146"/>
      <c r="Q22" s="146"/>
      <c r="R22" s="146"/>
      <c r="S22" s="146">
        <f t="shared" si="22"/>
        <v>5000</v>
      </c>
      <c r="T22" s="146">
        <v>2000</v>
      </c>
      <c r="U22" s="146">
        <v>3000</v>
      </c>
      <c r="V22" s="146"/>
      <c r="W22" s="146"/>
      <c r="X22" s="146"/>
      <c r="Y22" s="146"/>
      <c r="Z22" s="146"/>
    </row>
    <row r="23" spans="1:26" x14ac:dyDescent="0.2">
      <c r="A23" s="155">
        <v>329</v>
      </c>
      <c r="B23" s="156" t="s">
        <v>29</v>
      </c>
      <c r="C23" s="146">
        <f t="shared" si="20"/>
        <v>82605</v>
      </c>
      <c r="D23" s="146">
        <v>3900</v>
      </c>
      <c r="E23" s="146">
        <v>44405</v>
      </c>
      <c r="F23" s="146">
        <v>34300</v>
      </c>
      <c r="G23" s="146"/>
      <c r="H23" s="146"/>
      <c r="I23" s="146"/>
      <c r="J23" s="146"/>
      <c r="K23" s="146">
        <f t="shared" si="21"/>
        <v>82605</v>
      </c>
      <c r="L23" s="146">
        <v>3900</v>
      </c>
      <c r="M23" s="146">
        <v>44405</v>
      </c>
      <c r="N23" s="146">
        <v>34300</v>
      </c>
      <c r="O23" s="146"/>
      <c r="P23" s="146"/>
      <c r="Q23" s="146"/>
      <c r="R23" s="146"/>
      <c r="S23" s="146">
        <f t="shared" si="22"/>
        <v>82605</v>
      </c>
      <c r="T23" s="146">
        <v>3900</v>
      </c>
      <c r="U23" s="146">
        <v>44405</v>
      </c>
      <c r="V23" s="146">
        <v>34300</v>
      </c>
      <c r="W23" s="146"/>
      <c r="X23" s="146"/>
      <c r="Y23" s="146"/>
      <c r="Z23" s="146"/>
    </row>
    <row r="24" spans="1:26" x14ac:dyDescent="0.2">
      <c r="A24" s="155">
        <v>34</v>
      </c>
      <c r="B24" s="156" t="s">
        <v>54</v>
      </c>
      <c r="C24" s="146">
        <f>SUM(C25)</f>
        <v>10295</v>
      </c>
      <c r="D24" s="146">
        <f>SUM(D25)</f>
        <v>5100</v>
      </c>
      <c r="E24" s="146">
        <f>SUM(E25)</f>
        <v>5195</v>
      </c>
      <c r="F24" s="146">
        <f t="shared" ref="F24:Z24" si="23">SUM(F25)</f>
        <v>0</v>
      </c>
      <c r="G24" s="146">
        <f t="shared" si="23"/>
        <v>0</v>
      </c>
      <c r="H24" s="146">
        <f t="shared" si="23"/>
        <v>0</v>
      </c>
      <c r="I24" s="146">
        <f t="shared" si="23"/>
        <v>0</v>
      </c>
      <c r="J24" s="146">
        <f t="shared" si="23"/>
        <v>0</v>
      </c>
      <c r="K24" s="146">
        <f>SUM(K25)</f>
        <v>10295</v>
      </c>
      <c r="L24" s="146">
        <f>SUM(L25)</f>
        <v>5100</v>
      </c>
      <c r="M24" s="146">
        <f>SUM(M25)</f>
        <v>5195</v>
      </c>
      <c r="N24" s="146">
        <f t="shared" si="23"/>
        <v>0</v>
      </c>
      <c r="O24" s="146">
        <f t="shared" si="23"/>
        <v>0</v>
      </c>
      <c r="P24" s="146">
        <f t="shared" si="23"/>
        <v>0</v>
      </c>
      <c r="Q24" s="146">
        <f t="shared" si="23"/>
        <v>0</v>
      </c>
      <c r="R24" s="146">
        <f t="shared" si="23"/>
        <v>0</v>
      </c>
      <c r="S24" s="146">
        <f>SUM(S25)</f>
        <v>10295</v>
      </c>
      <c r="T24" s="146">
        <f>SUM(T25)</f>
        <v>5100</v>
      </c>
      <c r="U24" s="146">
        <f>SUM(U25)</f>
        <v>5195</v>
      </c>
      <c r="V24" s="146">
        <f t="shared" si="23"/>
        <v>0</v>
      </c>
      <c r="W24" s="146">
        <f t="shared" si="23"/>
        <v>0</v>
      </c>
      <c r="X24" s="146">
        <f t="shared" si="23"/>
        <v>0</v>
      </c>
      <c r="Y24" s="146">
        <f t="shared" si="23"/>
        <v>0</v>
      </c>
      <c r="Z24" s="146">
        <f t="shared" si="23"/>
        <v>0</v>
      </c>
    </row>
    <row r="25" spans="1:26" x14ac:dyDescent="0.2">
      <c r="A25" s="155">
        <v>343</v>
      </c>
      <c r="B25" s="156" t="s">
        <v>30</v>
      </c>
      <c r="C25" s="146">
        <f>SUM(D25:J25)</f>
        <v>10295</v>
      </c>
      <c r="D25" s="146">
        <v>5100</v>
      </c>
      <c r="E25" s="146">
        <v>5195</v>
      </c>
      <c r="F25" s="146"/>
      <c r="G25" s="146"/>
      <c r="H25" s="146"/>
      <c r="I25" s="146"/>
      <c r="J25" s="146"/>
      <c r="K25" s="146">
        <f>SUM(L25:R25)</f>
        <v>10295</v>
      </c>
      <c r="L25" s="146">
        <v>5100</v>
      </c>
      <c r="M25" s="146">
        <v>5195</v>
      </c>
      <c r="N25" s="146"/>
      <c r="O25" s="146"/>
      <c r="P25" s="146"/>
      <c r="Q25" s="146"/>
      <c r="R25" s="146"/>
      <c r="S25" s="146">
        <f>SUM(T25:Z25)</f>
        <v>10295</v>
      </c>
      <c r="T25" s="146">
        <v>5100</v>
      </c>
      <c r="U25" s="146">
        <v>5195</v>
      </c>
      <c r="V25" s="146"/>
      <c r="W25" s="146"/>
      <c r="X25" s="146"/>
      <c r="Y25" s="146"/>
      <c r="Z25" s="146"/>
    </row>
    <row r="26" spans="1:26" ht="25.5" x14ac:dyDescent="0.2">
      <c r="A26" s="155">
        <v>37</v>
      </c>
      <c r="B26" s="156" t="s">
        <v>59</v>
      </c>
      <c r="C26" s="146">
        <f>SUM(C27)</f>
        <v>0</v>
      </c>
      <c r="D26" s="146">
        <f>SUM(D27)</f>
        <v>0</v>
      </c>
      <c r="E26" s="146">
        <f t="shared" ref="E26:Z26" si="24">SUM(E27)</f>
        <v>0</v>
      </c>
      <c r="F26" s="146">
        <f t="shared" si="24"/>
        <v>0</v>
      </c>
      <c r="G26" s="146">
        <f t="shared" si="24"/>
        <v>0</v>
      </c>
      <c r="H26" s="146">
        <f t="shared" si="24"/>
        <v>0</v>
      </c>
      <c r="I26" s="146">
        <f t="shared" si="24"/>
        <v>0</v>
      </c>
      <c r="J26" s="146">
        <f t="shared" si="24"/>
        <v>0</v>
      </c>
      <c r="K26" s="146">
        <f>SUM(K27)</f>
        <v>0</v>
      </c>
      <c r="L26" s="146">
        <f>SUM(L27)</f>
        <v>0</v>
      </c>
      <c r="M26" s="146">
        <f t="shared" si="24"/>
        <v>0</v>
      </c>
      <c r="N26" s="146">
        <f t="shared" si="24"/>
        <v>0</v>
      </c>
      <c r="O26" s="146">
        <f t="shared" si="24"/>
        <v>0</v>
      </c>
      <c r="P26" s="146">
        <f t="shared" si="24"/>
        <v>0</v>
      </c>
      <c r="Q26" s="146">
        <f t="shared" si="24"/>
        <v>0</v>
      </c>
      <c r="R26" s="146">
        <f t="shared" si="24"/>
        <v>0</v>
      </c>
      <c r="S26" s="146">
        <f>SUM(S27)</f>
        <v>0</v>
      </c>
      <c r="T26" s="146">
        <f>SUM(T27)</f>
        <v>0</v>
      </c>
      <c r="U26" s="146">
        <f t="shared" si="24"/>
        <v>0</v>
      </c>
      <c r="V26" s="146">
        <f t="shared" si="24"/>
        <v>0</v>
      </c>
      <c r="W26" s="146">
        <f t="shared" si="24"/>
        <v>0</v>
      </c>
      <c r="X26" s="146">
        <f t="shared" si="24"/>
        <v>0</v>
      </c>
      <c r="Y26" s="146">
        <f t="shared" si="24"/>
        <v>0</v>
      </c>
      <c r="Z26" s="146">
        <f t="shared" si="24"/>
        <v>0</v>
      </c>
    </row>
    <row r="27" spans="1:26" ht="25.5" x14ac:dyDescent="0.2">
      <c r="A27" s="152" t="s">
        <v>168</v>
      </c>
      <c r="B27" s="156" t="s">
        <v>61</v>
      </c>
      <c r="C27" s="146">
        <f>SUM(D27:J27)</f>
        <v>0</v>
      </c>
      <c r="D27" s="146"/>
      <c r="E27" s="146"/>
      <c r="F27" s="146"/>
      <c r="G27" s="146"/>
      <c r="H27" s="146"/>
      <c r="I27" s="146"/>
      <c r="J27" s="146"/>
      <c r="K27" s="146">
        <f>SUM(L27:R27)</f>
        <v>0</v>
      </c>
      <c r="L27" s="146"/>
      <c r="M27" s="146"/>
      <c r="N27" s="146"/>
      <c r="O27" s="146"/>
      <c r="P27" s="146"/>
      <c r="Q27" s="146"/>
      <c r="R27" s="146"/>
      <c r="S27" s="146">
        <f>SUM(T27:Z27)</f>
        <v>0</v>
      </c>
      <c r="T27" s="146"/>
      <c r="U27" s="146"/>
      <c r="V27" s="146"/>
      <c r="W27" s="146"/>
      <c r="X27" s="146"/>
      <c r="Y27" s="146"/>
      <c r="Z27" s="146"/>
    </row>
    <row r="28" spans="1:26" s="151" customFormat="1" ht="12.75" customHeight="1" x14ac:dyDescent="0.2">
      <c r="A28" s="152" t="s">
        <v>168</v>
      </c>
      <c r="B28" s="158"/>
      <c r="C28" s="159">
        <f>C29</f>
        <v>248600</v>
      </c>
      <c r="D28" s="159">
        <f>D29</f>
        <v>0</v>
      </c>
      <c r="E28" s="159">
        <f t="shared" ref="E28:Z28" si="25">E29</f>
        <v>65000</v>
      </c>
      <c r="F28" s="159">
        <f t="shared" si="25"/>
        <v>78000</v>
      </c>
      <c r="G28" s="159">
        <f t="shared" si="25"/>
        <v>105000</v>
      </c>
      <c r="H28" s="159">
        <f t="shared" si="25"/>
        <v>0</v>
      </c>
      <c r="I28" s="159">
        <f t="shared" si="25"/>
        <v>600</v>
      </c>
      <c r="J28" s="159">
        <f t="shared" si="25"/>
        <v>0</v>
      </c>
      <c r="K28" s="159">
        <f>K29</f>
        <v>248000</v>
      </c>
      <c r="L28" s="159">
        <f>L29</f>
        <v>0</v>
      </c>
      <c r="M28" s="159">
        <f t="shared" si="25"/>
        <v>65000</v>
      </c>
      <c r="N28" s="159">
        <f t="shared" si="25"/>
        <v>78000</v>
      </c>
      <c r="O28" s="159">
        <f t="shared" si="25"/>
        <v>105000</v>
      </c>
      <c r="P28" s="159">
        <f t="shared" si="25"/>
        <v>0</v>
      </c>
      <c r="Q28" s="159">
        <f t="shared" si="25"/>
        <v>0</v>
      </c>
      <c r="R28" s="159">
        <f t="shared" si="25"/>
        <v>0</v>
      </c>
      <c r="S28" s="159">
        <f>S29</f>
        <v>248000</v>
      </c>
      <c r="T28" s="159">
        <f>T29</f>
        <v>0</v>
      </c>
      <c r="U28" s="159">
        <f t="shared" si="25"/>
        <v>65000</v>
      </c>
      <c r="V28" s="159">
        <f t="shared" si="25"/>
        <v>78000</v>
      </c>
      <c r="W28" s="159">
        <f t="shared" si="25"/>
        <v>105000</v>
      </c>
      <c r="X28" s="159">
        <f t="shared" si="25"/>
        <v>0</v>
      </c>
      <c r="Y28" s="159">
        <f t="shared" si="25"/>
        <v>0</v>
      </c>
      <c r="Z28" s="159">
        <f t="shared" si="25"/>
        <v>0</v>
      </c>
    </row>
    <row r="29" spans="1:26" ht="25.5" x14ac:dyDescent="0.2">
      <c r="A29" s="155">
        <v>42</v>
      </c>
      <c r="B29" s="156" t="s">
        <v>72</v>
      </c>
      <c r="C29" s="146">
        <f>SUM(C30:C31)</f>
        <v>248600</v>
      </c>
      <c r="D29" s="146">
        <f>SUM(D30:D31)</f>
        <v>0</v>
      </c>
      <c r="E29" s="146">
        <f t="shared" ref="E29:J29" si="26">SUM(E30:E31)</f>
        <v>65000</v>
      </c>
      <c r="F29" s="146">
        <f t="shared" si="26"/>
        <v>78000</v>
      </c>
      <c r="G29" s="146">
        <f t="shared" si="26"/>
        <v>105000</v>
      </c>
      <c r="H29" s="146">
        <f t="shared" si="26"/>
        <v>0</v>
      </c>
      <c r="I29" s="146">
        <f t="shared" si="26"/>
        <v>600</v>
      </c>
      <c r="J29" s="146">
        <f t="shared" si="26"/>
        <v>0</v>
      </c>
      <c r="K29" s="146">
        <f>SUM(K30:K31)</f>
        <v>248000</v>
      </c>
      <c r="L29" s="146">
        <f>SUM(L30:L31)</f>
        <v>0</v>
      </c>
      <c r="M29" s="146">
        <f t="shared" ref="M29:R29" si="27">SUM(M30:M31)</f>
        <v>65000</v>
      </c>
      <c r="N29" s="146">
        <f t="shared" si="27"/>
        <v>78000</v>
      </c>
      <c r="O29" s="146">
        <f t="shared" si="27"/>
        <v>105000</v>
      </c>
      <c r="P29" s="146">
        <f t="shared" si="27"/>
        <v>0</v>
      </c>
      <c r="Q29" s="146">
        <f t="shared" si="27"/>
        <v>0</v>
      </c>
      <c r="R29" s="146">
        <f t="shared" si="27"/>
        <v>0</v>
      </c>
      <c r="S29" s="146">
        <f>SUM(S30:S31)</f>
        <v>248000</v>
      </c>
      <c r="T29" s="146">
        <f>SUM(T30:T31)</f>
        <v>0</v>
      </c>
      <c r="U29" s="146">
        <f t="shared" ref="U29:W29" si="28">SUM(U30:U31)</f>
        <v>65000</v>
      </c>
      <c r="V29" s="146">
        <f t="shared" si="28"/>
        <v>78000</v>
      </c>
      <c r="W29" s="146">
        <f t="shared" si="28"/>
        <v>105000</v>
      </c>
      <c r="X29" s="146">
        <f t="shared" ref="X29:Z29" si="29">SUM(X30:X31)</f>
        <v>0</v>
      </c>
      <c r="Y29" s="146">
        <f t="shared" si="29"/>
        <v>0</v>
      </c>
      <c r="Z29" s="146">
        <f t="shared" si="29"/>
        <v>0</v>
      </c>
    </row>
    <row r="30" spans="1:26" x14ac:dyDescent="0.2">
      <c r="A30" s="155">
        <v>422</v>
      </c>
      <c r="B30" s="156" t="s">
        <v>31</v>
      </c>
      <c r="C30" s="146">
        <f t="shared" ref="C30:C31" si="30">SUM(D30:J30)</f>
        <v>244600</v>
      </c>
      <c r="D30" s="146"/>
      <c r="E30" s="146">
        <v>61000</v>
      </c>
      <c r="F30" s="146">
        <v>78000</v>
      </c>
      <c r="G30" s="146">
        <v>105000</v>
      </c>
      <c r="H30" s="146"/>
      <c r="I30" s="146">
        <v>600</v>
      </c>
      <c r="J30" s="146"/>
      <c r="K30" s="146">
        <f t="shared" ref="K30:K31" si="31">SUM(L30:R30)</f>
        <v>244000</v>
      </c>
      <c r="L30" s="146"/>
      <c r="M30" s="146">
        <v>61000</v>
      </c>
      <c r="N30" s="146">
        <v>78000</v>
      </c>
      <c r="O30" s="146">
        <v>105000</v>
      </c>
      <c r="P30" s="146"/>
      <c r="Q30" s="146"/>
      <c r="R30" s="146"/>
      <c r="S30" s="146">
        <f t="shared" ref="S30:S31" si="32">SUM(T30:Z30)</f>
        <v>244000</v>
      </c>
      <c r="T30" s="146"/>
      <c r="U30" s="146">
        <v>61000</v>
      </c>
      <c r="V30" s="146">
        <v>78000</v>
      </c>
      <c r="W30" s="146">
        <v>105000</v>
      </c>
      <c r="X30" s="146"/>
      <c r="Y30" s="146"/>
      <c r="Z30" s="146"/>
    </row>
    <row r="31" spans="1:26" ht="25.5" x14ac:dyDescent="0.2">
      <c r="A31" s="155">
        <v>424</v>
      </c>
      <c r="B31" s="156" t="s">
        <v>34</v>
      </c>
      <c r="C31" s="146">
        <f t="shared" si="30"/>
        <v>4000</v>
      </c>
      <c r="D31" s="146"/>
      <c r="E31" s="146">
        <v>4000</v>
      </c>
      <c r="F31" s="146"/>
      <c r="G31" s="146"/>
      <c r="H31" s="146"/>
      <c r="I31" s="146"/>
      <c r="J31" s="146"/>
      <c r="K31" s="146">
        <f t="shared" si="31"/>
        <v>4000</v>
      </c>
      <c r="L31" s="146"/>
      <c r="M31" s="146">
        <v>4000</v>
      </c>
      <c r="N31" s="146"/>
      <c r="O31" s="146"/>
      <c r="P31" s="146"/>
      <c r="Q31" s="146"/>
      <c r="R31" s="146"/>
      <c r="S31" s="146">
        <f t="shared" si="32"/>
        <v>4000</v>
      </c>
      <c r="T31" s="146"/>
      <c r="U31" s="146">
        <v>4000</v>
      </c>
      <c r="V31" s="146"/>
      <c r="W31" s="146"/>
      <c r="X31" s="146"/>
      <c r="Y31" s="146"/>
      <c r="Z31" s="146"/>
    </row>
    <row r="32" spans="1:26" x14ac:dyDescent="0.2">
      <c r="A32" s="157"/>
      <c r="B32" s="14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51" customFormat="1" ht="25.5" x14ac:dyDescent="0.2">
      <c r="A33" s="148" t="s">
        <v>169</v>
      </c>
      <c r="B33" s="149" t="s">
        <v>170</v>
      </c>
      <c r="C33" s="150">
        <f>C34</f>
        <v>10000</v>
      </c>
      <c r="D33" s="150">
        <f>D34</f>
        <v>10000</v>
      </c>
      <c r="E33" s="150">
        <f t="shared" ref="E33:Z33" si="33">E34</f>
        <v>0</v>
      </c>
      <c r="F33" s="150">
        <f t="shared" si="33"/>
        <v>0</v>
      </c>
      <c r="G33" s="150">
        <f t="shared" si="33"/>
        <v>0</v>
      </c>
      <c r="H33" s="150">
        <f t="shared" si="33"/>
        <v>0</v>
      </c>
      <c r="I33" s="150">
        <f t="shared" si="33"/>
        <v>0</v>
      </c>
      <c r="J33" s="150">
        <f t="shared" si="33"/>
        <v>0</v>
      </c>
      <c r="K33" s="150">
        <f>K34</f>
        <v>10000</v>
      </c>
      <c r="L33" s="150">
        <f>L34</f>
        <v>10000</v>
      </c>
      <c r="M33" s="150">
        <f t="shared" si="33"/>
        <v>0</v>
      </c>
      <c r="N33" s="150">
        <f t="shared" si="33"/>
        <v>0</v>
      </c>
      <c r="O33" s="150">
        <f t="shared" si="33"/>
        <v>0</v>
      </c>
      <c r="P33" s="150">
        <f t="shared" si="33"/>
        <v>0</v>
      </c>
      <c r="Q33" s="150">
        <f t="shared" si="33"/>
        <v>0</v>
      </c>
      <c r="R33" s="150">
        <f t="shared" si="33"/>
        <v>0</v>
      </c>
      <c r="S33" s="150">
        <f>S34</f>
        <v>10000</v>
      </c>
      <c r="T33" s="150">
        <f>T34</f>
        <v>10000</v>
      </c>
      <c r="U33" s="150">
        <f t="shared" si="33"/>
        <v>0</v>
      </c>
      <c r="V33" s="150">
        <f t="shared" si="33"/>
        <v>0</v>
      </c>
      <c r="W33" s="150">
        <f t="shared" si="33"/>
        <v>0</v>
      </c>
      <c r="X33" s="150">
        <f t="shared" si="33"/>
        <v>0</v>
      </c>
      <c r="Y33" s="150">
        <f t="shared" si="33"/>
        <v>0</v>
      </c>
      <c r="Z33" s="150">
        <f t="shared" si="33"/>
        <v>0</v>
      </c>
    </row>
    <row r="34" spans="1:26" s="151" customFormat="1" x14ac:dyDescent="0.2">
      <c r="A34" s="160" t="s">
        <v>171</v>
      </c>
      <c r="B34" s="158" t="s">
        <v>172</v>
      </c>
      <c r="C34" s="159">
        <f>C35+C39</f>
        <v>10000</v>
      </c>
      <c r="D34" s="159">
        <f>D35+D39</f>
        <v>10000</v>
      </c>
      <c r="E34" s="159">
        <f t="shared" ref="E34:J34" si="34">E35+E39</f>
        <v>0</v>
      </c>
      <c r="F34" s="159">
        <f t="shared" si="34"/>
        <v>0</v>
      </c>
      <c r="G34" s="159">
        <f t="shared" si="34"/>
        <v>0</v>
      </c>
      <c r="H34" s="159">
        <f t="shared" si="34"/>
        <v>0</v>
      </c>
      <c r="I34" s="159">
        <f t="shared" si="34"/>
        <v>0</v>
      </c>
      <c r="J34" s="159">
        <f t="shared" si="34"/>
        <v>0</v>
      </c>
      <c r="K34" s="159">
        <f>K35+K39</f>
        <v>10000</v>
      </c>
      <c r="L34" s="159">
        <f>L35+L39</f>
        <v>10000</v>
      </c>
      <c r="M34" s="159">
        <f t="shared" ref="M34:R34" si="35">M35+M39</f>
        <v>0</v>
      </c>
      <c r="N34" s="159">
        <f t="shared" si="35"/>
        <v>0</v>
      </c>
      <c r="O34" s="159">
        <f t="shared" si="35"/>
        <v>0</v>
      </c>
      <c r="P34" s="159">
        <f t="shared" si="35"/>
        <v>0</v>
      </c>
      <c r="Q34" s="159">
        <f t="shared" si="35"/>
        <v>0</v>
      </c>
      <c r="R34" s="159">
        <f t="shared" si="35"/>
        <v>0</v>
      </c>
      <c r="S34" s="159">
        <f>S35+S39</f>
        <v>10000</v>
      </c>
      <c r="T34" s="159">
        <f>T35+T39</f>
        <v>10000</v>
      </c>
      <c r="U34" s="159">
        <f t="shared" ref="U34:W34" si="36">U35+U39</f>
        <v>0</v>
      </c>
      <c r="V34" s="159">
        <f t="shared" si="36"/>
        <v>0</v>
      </c>
      <c r="W34" s="159">
        <f t="shared" si="36"/>
        <v>0</v>
      </c>
      <c r="X34" s="159">
        <f t="shared" ref="X34:Z34" si="37">X35+X39</f>
        <v>0</v>
      </c>
      <c r="Y34" s="159">
        <f t="shared" si="37"/>
        <v>0</v>
      </c>
      <c r="Z34" s="159">
        <f t="shared" si="37"/>
        <v>0</v>
      </c>
    </row>
    <row r="35" spans="1:26" x14ac:dyDescent="0.2">
      <c r="A35" s="155">
        <v>31</v>
      </c>
      <c r="B35" s="156" t="s">
        <v>21</v>
      </c>
      <c r="C35" s="146">
        <f>SUM(C36:C38)</f>
        <v>0</v>
      </c>
      <c r="D35" s="146">
        <f>SUM(D36:D38)</f>
        <v>0</v>
      </c>
      <c r="E35" s="146">
        <f t="shared" ref="E35:J35" si="38">SUM(E36:E38)</f>
        <v>0</v>
      </c>
      <c r="F35" s="146">
        <f t="shared" si="38"/>
        <v>0</v>
      </c>
      <c r="G35" s="146">
        <f t="shared" si="38"/>
        <v>0</v>
      </c>
      <c r="H35" s="146">
        <f t="shared" si="38"/>
        <v>0</v>
      </c>
      <c r="I35" s="146">
        <f t="shared" si="38"/>
        <v>0</v>
      </c>
      <c r="J35" s="146">
        <f t="shared" si="38"/>
        <v>0</v>
      </c>
      <c r="K35" s="146">
        <f>SUM(K36:K38)</f>
        <v>0</v>
      </c>
      <c r="L35" s="146">
        <f>SUM(L36:L38)</f>
        <v>0</v>
      </c>
      <c r="M35" s="146">
        <f t="shared" ref="M35:R35" si="39">SUM(M36:M38)</f>
        <v>0</v>
      </c>
      <c r="N35" s="146">
        <f t="shared" si="39"/>
        <v>0</v>
      </c>
      <c r="O35" s="146">
        <f t="shared" si="39"/>
        <v>0</v>
      </c>
      <c r="P35" s="146">
        <f t="shared" si="39"/>
        <v>0</v>
      </c>
      <c r="Q35" s="146">
        <f t="shared" si="39"/>
        <v>0</v>
      </c>
      <c r="R35" s="146">
        <f t="shared" si="39"/>
        <v>0</v>
      </c>
      <c r="S35" s="146">
        <f>SUM(S36:S38)</f>
        <v>0</v>
      </c>
      <c r="T35" s="146">
        <f>SUM(T36:T38)</f>
        <v>0</v>
      </c>
      <c r="U35" s="146">
        <f t="shared" ref="U35:W35" si="40">SUM(U36:U38)</f>
        <v>0</v>
      </c>
      <c r="V35" s="146">
        <f t="shared" si="40"/>
        <v>0</v>
      </c>
      <c r="W35" s="146">
        <f t="shared" si="40"/>
        <v>0</v>
      </c>
      <c r="X35" s="146">
        <f t="shared" ref="X35:Z35" si="41">SUM(X36:X38)</f>
        <v>0</v>
      </c>
      <c r="Y35" s="146">
        <f t="shared" si="41"/>
        <v>0</v>
      </c>
      <c r="Z35" s="146">
        <f t="shared" si="41"/>
        <v>0</v>
      </c>
    </row>
    <row r="36" spans="1:26" x14ac:dyDescent="0.2">
      <c r="A36" s="155">
        <v>311</v>
      </c>
      <c r="B36" s="156" t="s">
        <v>22</v>
      </c>
      <c r="C36" s="146">
        <f t="shared" ref="C36:C38" si="42">SUM(D36:J36)</f>
        <v>0</v>
      </c>
      <c r="D36" s="146"/>
      <c r="E36" s="146"/>
      <c r="F36" s="146"/>
      <c r="G36" s="146"/>
      <c r="H36" s="146"/>
      <c r="I36" s="146"/>
      <c r="J36" s="146"/>
      <c r="K36" s="146">
        <f t="shared" ref="K36:K38" si="43">SUM(L36:R36)</f>
        <v>0</v>
      </c>
      <c r="L36" s="146"/>
      <c r="M36" s="146"/>
      <c r="N36" s="146"/>
      <c r="O36" s="146"/>
      <c r="P36" s="146"/>
      <c r="Q36" s="146"/>
      <c r="R36" s="146"/>
      <c r="S36" s="146">
        <f t="shared" ref="S36:S38" si="44">SUM(T36:Z36)</f>
        <v>0</v>
      </c>
      <c r="T36" s="146"/>
      <c r="U36" s="146"/>
      <c r="V36" s="146"/>
      <c r="W36" s="146"/>
      <c r="X36" s="146"/>
      <c r="Y36" s="146"/>
      <c r="Z36" s="146"/>
    </row>
    <row r="37" spans="1:26" x14ac:dyDescent="0.2">
      <c r="A37" s="155">
        <v>312</v>
      </c>
      <c r="B37" s="156" t="s">
        <v>23</v>
      </c>
      <c r="C37" s="146">
        <f t="shared" si="42"/>
        <v>0</v>
      </c>
      <c r="D37" s="146"/>
      <c r="E37" s="146"/>
      <c r="F37" s="146"/>
      <c r="G37" s="146"/>
      <c r="H37" s="146"/>
      <c r="I37" s="146"/>
      <c r="J37" s="146"/>
      <c r="K37" s="146">
        <f t="shared" si="43"/>
        <v>0</v>
      </c>
      <c r="L37" s="146"/>
      <c r="M37" s="146"/>
      <c r="N37" s="146"/>
      <c r="O37" s="146"/>
      <c r="P37" s="146"/>
      <c r="Q37" s="146"/>
      <c r="R37" s="146"/>
      <c r="S37" s="146">
        <f t="shared" si="44"/>
        <v>0</v>
      </c>
      <c r="T37" s="146"/>
      <c r="U37" s="146"/>
      <c r="V37" s="146"/>
      <c r="W37" s="146"/>
      <c r="X37" s="146"/>
      <c r="Y37" s="146"/>
      <c r="Z37" s="146"/>
    </row>
    <row r="38" spans="1:26" x14ac:dyDescent="0.2">
      <c r="A38" s="155">
        <v>313</v>
      </c>
      <c r="B38" s="156" t="s">
        <v>24</v>
      </c>
      <c r="C38" s="146">
        <f t="shared" si="42"/>
        <v>0</v>
      </c>
      <c r="D38" s="146"/>
      <c r="E38" s="146"/>
      <c r="F38" s="146"/>
      <c r="G38" s="146"/>
      <c r="H38" s="146"/>
      <c r="I38" s="146"/>
      <c r="J38" s="146"/>
      <c r="K38" s="146">
        <f t="shared" si="43"/>
        <v>0</v>
      </c>
      <c r="L38" s="146"/>
      <c r="M38" s="146"/>
      <c r="N38" s="146"/>
      <c r="O38" s="146"/>
      <c r="P38" s="146"/>
      <c r="Q38" s="146"/>
      <c r="R38" s="146"/>
      <c r="S38" s="146">
        <f t="shared" si="44"/>
        <v>0</v>
      </c>
      <c r="T38" s="146"/>
      <c r="U38" s="146"/>
      <c r="V38" s="146"/>
      <c r="W38" s="146"/>
      <c r="X38" s="146"/>
      <c r="Y38" s="146"/>
      <c r="Z38" s="146"/>
    </row>
    <row r="39" spans="1:26" x14ac:dyDescent="0.2">
      <c r="A39" s="155">
        <v>32</v>
      </c>
      <c r="B39" s="156" t="s">
        <v>25</v>
      </c>
      <c r="C39" s="146">
        <f>SUM(C40:C44)</f>
        <v>10000</v>
      </c>
      <c r="D39" s="146">
        <f>SUM(D40:D44)</f>
        <v>10000</v>
      </c>
      <c r="E39" s="146">
        <f t="shared" ref="E39:J39" si="45">SUM(E40:E44)</f>
        <v>0</v>
      </c>
      <c r="F39" s="146">
        <f t="shared" si="45"/>
        <v>0</v>
      </c>
      <c r="G39" s="146">
        <f t="shared" si="45"/>
        <v>0</v>
      </c>
      <c r="H39" s="146">
        <f t="shared" si="45"/>
        <v>0</v>
      </c>
      <c r="I39" s="146">
        <f t="shared" si="45"/>
        <v>0</v>
      </c>
      <c r="J39" s="146">
        <f t="shared" si="45"/>
        <v>0</v>
      </c>
      <c r="K39" s="146">
        <f>SUM(K40:K44)</f>
        <v>10000</v>
      </c>
      <c r="L39" s="146">
        <f>SUM(L40:L44)</f>
        <v>10000</v>
      </c>
      <c r="M39" s="146">
        <f t="shared" ref="M39:R39" si="46">SUM(M40:M44)</f>
        <v>0</v>
      </c>
      <c r="N39" s="146">
        <f t="shared" si="46"/>
        <v>0</v>
      </c>
      <c r="O39" s="146">
        <f t="shared" si="46"/>
        <v>0</v>
      </c>
      <c r="P39" s="146">
        <f t="shared" si="46"/>
        <v>0</v>
      </c>
      <c r="Q39" s="146">
        <f t="shared" si="46"/>
        <v>0</v>
      </c>
      <c r="R39" s="146">
        <f t="shared" si="46"/>
        <v>0</v>
      </c>
      <c r="S39" s="146">
        <f>SUM(S40:S44)</f>
        <v>10000</v>
      </c>
      <c r="T39" s="146">
        <f>SUM(T40:T44)</f>
        <v>10000</v>
      </c>
      <c r="U39" s="146">
        <f t="shared" ref="U39:W39" si="47">SUM(U40:U44)</f>
        <v>0</v>
      </c>
      <c r="V39" s="146">
        <f t="shared" si="47"/>
        <v>0</v>
      </c>
      <c r="W39" s="146">
        <f t="shared" si="47"/>
        <v>0</v>
      </c>
      <c r="X39" s="146">
        <f t="shared" ref="X39:Z39" si="48">SUM(X40:X44)</f>
        <v>0</v>
      </c>
      <c r="Y39" s="146">
        <f t="shared" si="48"/>
        <v>0</v>
      </c>
      <c r="Z39" s="146">
        <f t="shared" si="48"/>
        <v>0</v>
      </c>
    </row>
    <row r="40" spans="1:26" x14ac:dyDescent="0.2">
      <c r="A40" s="155">
        <v>321</v>
      </c>
      <c r="B40" s="156" t="s">
        <v>26</v>
      </c>
      <c r="C40" s="146">
        <f t="shared" ref="C40:C44" si="49">SUM(D40:J40)</f>
        <v>0</v>
      </c>
      <c r="D40" s="146"/>
      <c r="E40" s="146"/>
      <c r="F40" s="146"/>
      <c r="G40" s="146"/>
      <c r="H40" s="146"/>
      <c r="I40" s="146"/>
      <c r="J40" s="146"/>
      <c r="K40" s="146">
        <f t="shared" ref="K40:K44" si="50">SUM(L40:R40)</f>
        <v>0</v>
      </c>
      <c r="L40" s="146"/>
      <c r="M40" s="146"/>
      <c r="N40" s="146"/>
      <c r="O40" s="146"/>
      <c r="P40" s="146"/>
      <c r="Q40" s="146"/>
      <c r="R40" s="146"/>
      <c r="S40" s="146">
        <f t="shared" ref="S40:S44" si="51">SUM(T40:Z40)</f>
        <v>0</v>
      </c>
      <c r="T40" s="146"/>
      <c r="U40" s="146"/>
      <c r="V40" s="146"/>
      <c r="W40" s="146"/>
      <c r="X40" s="146"/>
      <c r="Y40" s="146"/>
      <c r="Z40" s="146"/>
    </row>
    <row r="41" spans="1:26" x14ac:dyDescent="0.2">
      <c r="A41" s="155">
        <v>322</v>
      </c>
      <c r="B41" s="156" t="s">
        <v>27</v>
      </c>
      <c r="C41" s="146">
        <f t="shared" si="49"/>
        <v>2000</v>
      </c>
      <c r="D41" s="146">
        <v>2000</v>
      </c>
      <c r="E41" s="146"/>
      <c r="F41" s="146"/>
      <c r="G41" s="146"/>
      <c r="H41" s="146"/>
      <c r="I41" s="146"/>
      <c r="J41" s="146"/>
      <c r="K41" s="146">
        <f t="shared" si="50"/>
        <v>2000</v>
      </c>
      <c r="L41" s="146">
        <v>2000</v>
      </c>
      <c r="M41" s="146"/>
      <c r="N41" s="146"/>
      <c r="O41" s="146"/>
      <c r="P41" s="146"/>
      <c r="Q41" s="146"/>
      <c r="R41" s="146"/>
      <c r="S41" s="146">
        <f t="shared" si="51"/>
        <v>2000</v>
      </c>
      <c r="T41" s="146">
        <v>2000</v>
      </c>
      <c r="U41" s="146"/>
      <c r="V41" s="146"/>
      <c r="W41" s="146"/>
      <c r="X41" s="146"/>
      <c r="Y41" s="146"/>
      <c r="Z41" s="146"/>
    </row>
    <row r="42" spans="1:26" x14ac:dyDescent="0.2">
      <c r="A42" s="155">
        <v>323</v>
      </c>
      <c r="B42" s="156" t="s">
        <v>28</v>
      </c>
      <c r="C42" s="146">
        <f t="shared" si="49"/>
        <v>0</v>
      </c>
      <c r="D42" s="146"/>
      <c r="E42" s="146"/>
      <c r="F42" s="146"/>
      <c r="G42" s="146"/>
      <c r="H42" s="146"/>
      <c r="I42" s="146"/>
      <c r="J42" s="146"/>
      <c r="K42" s="146">
        <f t="shared" si="50"/>
        <v>0</v>
      </c>
      <c r="L42" s="146"/>
      <c r="M42" s="146"/>
      <c r="N42" s="146"/>
      <c r="O42" s="146"/>
      <c r="P42" s="146"/>
      <c r="Q42" s="146"/>
      <c r="R42" s="146"/>
      <c r="S42" s="146">
        <f t="shared" si="51"/>
        <v>0</v>
      </c>
      <c r="T42" s="146"/>
      <c r="U42" s="146"/>
      <c r="V42" s="146"/>
      <c r="W42" s="146"/>
      <c r="X42" s="146"/>
      <c r="Y42" s="146"/>
      <c r="Z42" s="146"/>
    </row>
    <row r="43" spans="1:26" ht="25.5" x14ac:dyDescent="0.2">
      <c r="A43" s="155">
        <v>324</v>
      </c>
      <c r="B43" s="156" t="s">
        <v>51</v>
      </c>
      <c r="C43" s="146">
        <f t="shared" si="49"/>
        <v>0</v>
      </c>
      <c r="D43" s="146"/>
      <c r="E43" s="146"/>
      <c r="F43" s="146"/>
      <c r="G43" s="146"/>
      <c r="H43" s="146"/>
      <c r="I43" s="146"/>
      <c r="J43" s="146"/>
      <c r="K43" s="146">
        <f t="shared" si="50"/>
        <v>0</v>
      </c>
      <c r="L43" s="146"/>
      <c r="M43" s="146"/>
      <c r="N43" s="146"/>
      <c r="O43" s="146"/>
      <c r="P43" s="146"/>
      <c r="Q43" s="146"/>
      <c r="R43" s="146"/>
      <c r="S43" s="146">
        <f t="shared" si="51"/>
        <v>0</v>
      </c>
      <c r="T43" s="146"/>
      <c r="U43" s="146"/>
      <c r="V43" s="146"/>
      <c r="W43" s="146"/>
      <c r="X43" s="146"/>
      <c r="Y43" s="146"/>
      <c r="Z43" s="146"/>
    </row>
    <row r="44" spans="1:26" x14ac:dyDescent="0.2">
      <c r="A44" s="155">
        <v>329</v>
      </c>
      <c r="B44" s="156" t="s">
        <v>29</v>
      </c>
      <c r="C44" s="146">
        <f t="shared" si="49"/>
        <v>8000</v>
      </c>
      <c r="D44" s="146">
        <v>8000</v>
      </c>
      <c r="E44" s="146"/>
      <c r="F44" s="146"/>
      <c r="G44" s="146"/>
      <c r="H44" s="146"/>
      <c r="I44" s="146"/>
      <c r="J44" s="146"/>
      <c r="K44" s="146">
        <f t="shared" si="50"/>
        <v>8000</v>
      </c>
      <c r="L44" s="146">
        <v>8000</v>
      </c>
      <c r="M44" s="146"/>
      <c r="N44" s="146"/>
      <c r="O44" s="146"/>
      <c r="P44" s="146"/>
      <c r="Q44" s="146"/>
      <c r="R44" s="146"/>
      <c r="S44" s="146">
        <f t="shared" si="51"/>
        <v>8000</v>
      </c>
      <c r="T44" s="146">
        <v>8000</v>
      </c>
      <c r="U44" s="146"/>
      <c r="V44" s="146"/>
      <c r="W44" s="146"/>
      <c r="X44" s="146"/>
      <c r="Y44" s="146"/>
      <c r="Z44" s="146"/>
    </row>
    <row r="45" spans="1:26" x14ac:dyDescent="0.2">
      <c r="A45" s="144"/>
      <c r="B45" s="14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2">
      <c r="A46" s="144"/>
      <c r="B46" s="14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2">
      <c r="A47" s="144"/>
      <c r="B47" s="14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2">
      <c r="A48" s="144"/>
      <c r="B48" s="14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2">
      <c r="A49" s="144"/>
      <c r="B49" s="14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2">
      <c r="A50" s="144"/>
      <c r="B50" s="14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2">
      <c r="A51" s="144"/>
      <c r="B51" s="14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2">
      <c r="A52" s="144"/>
      <c r="B52" s="14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2">
      <c r="A53" s="144"/>
      <c r="B53" s="14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2">
      <c r="A54" s="144"/>
      <c r="B54" s="14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2">
      <c r="A55" s="144"/>
      <c r="B55" s="14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2">
      <c r="A56" s="144"/>
      <c r="B56" s="14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2">
      <c r="A57" s="144"/>
      <c r="B57" s="14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2">
      <c r="A58" s="144"/>
      <c r="B58" s="14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2">
      <c r="A59" s="144"/>
      <c r="B59" s="145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2">
      <c r="A60" s="144"/>
      <c r="B60" s="145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2">
      <c r="A61" s="144"/>
      <c r="B61" s="14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2">
      <c r="A62" s="144"/>
      <c r="B62" s="14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2">
      <c r="A63" s="144"/>
      <c r="B63" s="14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2">
      <c r="A64" s="144"/>
      <c r="B64" s="14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2">
      <c r="A65" s="144"/>
      <c r="B65" s="145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2">
      <c r="A66" s="144"/>
      <c r="B66" s="14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2">
      <c r="A67" s="144"/>
      <c r="B67" s="145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2">
      <c r="A68" s="144"/>
      <c r="B68" s="14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2">
      <c r="A69" s="144"/>
      <c r="B69" s="145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2">
      <c r="A70" s="144"/>
      <c r="B70" s="14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2">
      <c r="A71" s="144"/>
      <c r="B71" s="14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2">
      <c r="A72" s="144"/>
      <c r="B72" s="145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2">
      <c r="A73" s="144"/>
      <c r="B73" s="14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2">
      <c r="A74" s="144"/>
      <c r="B74" s="14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2">
      <c r="A75" s="144"/>
      <c r="B75" s="145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2">
      <c r="A76" s="144"/>
      <c r="B76" s="14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2">
      <c r="A77" s="144"/>
      <c r="B77" s="14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144"/>
      <c r="B78" s="145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2">
      <c r="A79" s="144"/>
      <c r="B79" s="14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144"/>
      <c r="B80" s="14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2">
      <c r="A81" s="144"/>
      <c r="B81" s="145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2">
      <c r="A82" s="144"/>
      <c r="B82" s="14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2">
      <c r="A83" s="144"/>
      <c r="B83" s="145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2">
      <c r="A84" s="144"/>
      <c r="B84" s="145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2">
      <c r="A85" s="144"/>
      <c r="B85" s="14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2">
      <c r="A86" s="144"/>
      <c r="B86" s="145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2">
      <c r="A87" s="144"/>
      <c r="B87" s="14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2">
      <c r="A88" s="144"/>
      <c r="B88" s="14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2">
      <c r="A89" s="144"/>
      <c r="B89" s="14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2">
      <c r="A90" s="144"/>
      <c r="B90" s="14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2">
      <c r="A91" s="144"/>
      <c r="B91" s="145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144"/>
      <c r="B92" s="14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2">
      <c r="A93" s="144"/>
      <c r="B93" s="14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2">
      <c r="A94" s="144"/>
      <c r="B94" s="145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2">
      <c r="A95" s="144"/>
      <c r="B95" s="145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2">
      <c r="A96" s="144"/>
      <c r="B96" s="14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2">
      <c r="A97" s="144"/>
      <c r="B97" s="14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2">
      <c r="A98" s="144"/>
      <c r="B98" s="14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2">
      <c r="A99" s="144"/>
      <c r="B99" s="145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2">
      <c r="A100" s="144"/>
      <c r="B100" s="14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2">
      <c r="A101" s="144"/>
      <c r="B101" s="145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2">
      <c r="A102" s="144"/>
      <c r="B102" s="145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2">
      <c r="A103" s="144"/>
      <c r="B103" s="14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2">
      <c r="A104" s="144"/>
      <c r="B104" s="145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2">
      <c r="A105" s="144"/>
      <c r="B105" s="145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2">
      <c r="A106" s="144"/>
      <c r="B106" s="145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2">
      <c r="A107" s="144"/>
      <c r="B107" s="145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2">
      <c r="A108" s="144"/>
      <c r="B108" s="145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2">
      <c r="A109" s="144"/>
      <c r="B109" s="14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2">
      <c r="A110" s="144"/>
      <c r="B110" s="145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2">
      <c r="A111" s="144"/>
      <c r="B111" s="145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2">
      <c r="A112" s="144"/>
      <c r="B112" s="14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144"/>
      <c r="B113" s="145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2">
      <c r="A114" s="144"/>
      <c r="B114" s="145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2">
      <c r="A115" s="144"/>
      <c r="B115" s="145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2">
      <c r="A116" s="144"/>
      <c r="B116" s="14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2">
      <c r="A117" s="144"/>
      <c r="B117" s="145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2">
      <c r="A118" s="144"/>
      <c r="B118" s="14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2">
      <c r="A119" s="144"/>
      <c r="B119" s="145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2">
      <c r="A120" s="144"/>
      <c r="B120" s="145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2">
      <c r="A121" s="144"/>
      <c r="B121" s="145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2">
      <c r="A122" s="144"/>
      <c r="B122" s="145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2">
      <c r="A123" s="144"/>
      <c r="B123" s="145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2">
      <c r="A124" s="144"/>
      <c r="B124" s="145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2">
      <c r="A125" s="144"/>
      <c r="B125" s="145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2">
      <c r="A126" s="144"/>
      <c r="B126" s="145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2">
      <c r="A127" s="144"/>
      <c r="B127" s="145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2">
      <c r="A128" s="144"/>
      <c r="B128" s="145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2">
      <c r="A129" s="144"/>
      <c r="B129" s="145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2">
      <c r="A130" s="144"/>
      <c r="B130" s="145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2">
      <c r="A131" s="144"/>
      <c r="B131" s="14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2">
      <c r="A132" s="144"/>
      <c r="B132" s="145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2">
      <c r="A133" s="144"/>
      <c r="B133" s="14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2">
      <c r="A134" s="144"/>
      <c r="B134" s="145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2">
      <c r="A135" s="144"/>
      <c r="B135" s="145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2">
      <c r="A136" s="144"/>
      <c r="B136" s="14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2">
      <c r="A137" s="144"/>
      <c r="B137" s="145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2">
      <c r="A138" s="144"/>
      <c r="B138" s="14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2">
      <c r="A139" s="144"/>
      <c r="B139" s="145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2">
      <c r="A140" s="144"/>
      <c r="B140" s="14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2">
      <c r="A141" s="144"/>
      <c r="B141" s="145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2">
      <c r="A142" s="144"/>
      <c r="B142" s="145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144"/>
      <c r="B143" s="145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2">
      <c r="A144" s="144"/>
      <c r="B144" s="145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2">
      <c r="A145" s="144"/>
      <c r="B145" s="145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2">
      <c r="A146" s="144"/>
      <c r="B146" s="145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2">
      <c r="A147" s="144"/>
      <c r="B147" s="145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2">
      <c r="A148" s="144"/>
      <c r="B148" s="14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2">
      <c r="A149" s="144"/>
      <c r="B149" s="145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2">
      <c r="A150" s="144"/>
      <c r="B150" s="14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2">
      <c r="A151" s="144"/>
      <c r="B151" s="145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2">
      <c r="A152" s="144"/>
      <c r="B152" s="14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144"/>
      <c r="B153" s="145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2">
      <c r="A154" s="144"/>
      <c r="B154" s="145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2">
      <c r="A155" s="144"/>
      <c r="B155" s="145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2">
      <c r="A156" s="144"/>
      <c r="B156" s="145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2">
      <c r="A157" s="144"/>
      <c r="B157" s="145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2">
      <c r="A158" s="144"/>
      <c r="B158" s="145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2">
      <c r="A159" s="144"/>
      <c r="B159" s="145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2">
      <c r="A160" s="144"/>
      <c r="B160" s="145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2">
      <c r="A161" s="144"/>
      <c r="B161" s="145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2">
      <c r="A162" s="144"/>
      <c r="B162" s="145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2">
      <c r="A163" s="144"/>
      <c r="B163" s="145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2">
      <c r="A164" s="144"/>
      <c r="B164" s="145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2">
      <c r="A165" s="144"/>
      <c r="B165" s="145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2">
      <c r="A166" s="144"/>
      <c r="B166" s="145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2">
      <c r="A167" s="144"/>
      <c r="B167" s="145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2">
      <c r="A168" s="144"/>
      <c r="B168" s="145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2">
      <c r="A169" s="144"/>
      <c r="B169" s="145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2">
      <c r="A170" s="144"/>
      <c r="B170" s="145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2">
      <c r="A171" s="144"/>
      <c r="B171" s="145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2">
      <c r="A172" s="144"/>
      <c r="B172" s="145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2">
      <c r="A173" s="144"/>
      <c r="B173" s="145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2">
      <c r="A174" s="144"/>
      <c r="B174" s="145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2">
      <c r="A175" s="144"/>
      <c r="B175" s="145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2">
      <c r="A176" s="144"/>
      <c r="B176" s="145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2">
      <c r="A177" s="144"/>
      <c r="B177" s="145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2">
      <c r="A178" s="144"/>
      <c r="B178" s="145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2">
      <c r="A179" s="144"/>
      <c r="B179" s="145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2">
      <c r="A180" s="144"/>
      <c r="B180" s="145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2">
      <c r="A181" s="144"/>
      <c r="B181" s="145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2">
      <c r="A182" s="144"/>
      <c r="B182" s="145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2">
      <c r="A183" s="144"/>
      <c r="B183" s="145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2">
      <c r="A184" s="144"/>
      <c r="B184" s="145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2">
      <c r="A185" s="144"/>
      <c r="B185" s="145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2">
      <c r="A186" s="144"/>
      <c r="B186" s="145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2">
      <c r="A187" s="144"/>
      <c r="B187" s="145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2">
      <c r="A188" s="144"/>
      <c r="B188" s="145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2">
      <c r="A189" s="144"/>
      <c r="B189" s="145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2">
      <c r="A190" s="144"/>
      <c r="B190" s="145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2">
      <c r="A191" s="144"/>
      <c r="B191" s="145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2">
      <c r="A192" s="144"/>
      <c r="B192" s="145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2">
      <c r="A193" s="144"/>
      <c r="B193" s="145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2">
      <c r="A194" s="144"/>
      <c r="B194" s="145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2">
      <c r="A195" s="144"/>
      <c r="B195" s="145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2">
      <c r="A196" s="144"/>
      <c r="B196" s="145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2">
      <c r="A197" s="144"/>
      <c r="B197" s="145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2">
      <c r="A198" s="144"/>
      <c r="B198" s="145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2">
      <c r="A199" s="144"/>
      <c r="B199" s="145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2">
      <c r="A200" s="144"/>
      <c r="B200" s="145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2">
      <c r="A201" s="144"/>
      <c r="B201" s="145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2">
      <c r="A202" s="144"/>
      <c r="B202" s="145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2">
      <c r="A203" s="144"/>
      <c r="B203" s="145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2">
      <c r="A204" s="144"/>
      <c r="B204" s="145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2">
      <c r="A205" s="144"/>
      <c r="B205" s="145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2">
      <c r="A206" s="144"/>
      <c r="B206" s="145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2">
      <c r="A207" s="144"/>
      <c r="B207" s="145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2">
      <c r="A208" s="144"/>
      <c r="B208" s="145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2">
      <c r="A209" s="144"/>
      <c r="B209" s="145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2">
      <c r="A210" s="144"/>
      <c r="B210" s="145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2">
      <c r="A211" s="144"/>
      <c r="B211" s="145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2">
      <c r="A212" s="144"/>
      <c r="B212" s="145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2">
      <c r="A213" s="144"/>
      <c r="B213" s="145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2">
      <c r="A214" s="144"/>
      <c r="B214" s="145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2">
      <c r="A215" s="144"/>
      <c r="B215" s="145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2">
      <c r="A216" s="144"/>
      <c r="B216" s="145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2">
      <c r="A217" s="144"/>
      <c r="B217" s="145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2">
      <c r="A218" s="144"/>
      <c r="B218" s="145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2">
      <c r="A219" s="144"/>
      <c r="B219" s="145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2">
      <c r="A220" s="144"/>
      <c r="B220" s="145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2">
      <c r="A221" s="144"/>
      <c r="B221" s="145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2">
      <c r="A222" s="144"/>
      <c r="B222" s="145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2">
      <c r="A223" s="144"/>
      <c r="B223" s="145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2">
      <c r="A224" s="144"/>
      <c r="B224" s="145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2">
      <c r="A225" s="144"/>
      <c r="B225" s="145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2">
      <c r="A226" s="144"/>
      <c r="B226" s="145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2">
      <c r="A227" s="144"/>
      <c r="B227" s="145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2">
      <c r="A228" s="144"/>
      <c r="B228" s="145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2">
      <c r="A229" s="144"/>
      <c r="B229" s="145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2">
      <c r="A230" s="144"/>
      <c r="B230" s="145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2">
      <c r="A231" s="144"/>
      <c r="B231" s="145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2">
      <c r="A232" s="144"/>
      <c r="B232" s="145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2">
      <c r="A233" s="144"/>
      <c r="B233" s="145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2">
      <c r="A234" s="144"/>
      <c r="B234" s="145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2">
      <c r="A235" s="144"/>
      <c r="B235" s="145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2">
      <c r="A236" s="144"/>
      <c r="B236" s="145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2">
      <c r="A237" s="144"/>
      <c r="B237" s="145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2">
      <c r="A238" s="144"/>
      <c r="B238" s="145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2">
      <c r="A239" s="144"/>
      <c r="B239" s="145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2">
      <c r="A240" s="144"/>
      <c r="B240" s="145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2">
      <c r="A241" s="144"/>
      <c r="B241" s="145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2">
      <c r="A242" s="144"/>
      <c r="B242" s="145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2">
      <c r="A243" s="144"/>
      <c r="B243" s="145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2">
      <c r="A244" s="144"/>
      <c r="B244" s="145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2">
      <c r="A245" s="144"/>
      <c r="B245" s="145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2">
      <c r="A246" s="144"/>
      <c r="B246" s="145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2">
      <c r="A247" s="144"/>
      <c r="B247" s="145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2">
      <c r="A248" s="144"/>
      <c r="B248" s="145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2">
      <c r="A249" s="144"/>
      <c r="B249" s="145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2">
      <c r="A250" s="144"/>
      <c r="B250" s="145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2">
      <c r="A251" s="144"/>
      <c r="B251" s="145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2">
      <c r="A252" s="144"/>
      <c r="B252" s="145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2">
      <c r="A253" s="144"/>
      <c r="B253" s="145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2">
      <c r="A254" s="144"/>
      <c r="B254" s="145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2">
      <c r="A255" s="144"/>
      <c r="B255" s="145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2">
      <c r="A256" s="144"/>
      <c r="B256" s="145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2">
      <c r="A257" s="144"/>
      <c r="B257" s="145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2">
      <c r="A258" s="144"/>
      <c r="B258" s="145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2">
      <c r="A259" s="144"/>
      <c r="B259" s="145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2">
      <c r="A260" s="144"/>
      <c r="B260" s="145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2">
      <c r="A261" s="144"/>
      <c r="B261" s="145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2">
      <c r="A262" s="144"/>
      <c r="B262" s="145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2">
      <c r="A263" s="144"/>
      <c r="B263" s="145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2">
      <c r="A264" s="144"/>
      <c r="B264" s="145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2">
      <c r="A265" s="144"/>
      <c r="B265" s="145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2">
      <c r="A266" s="144"/>
      <c r="B266" s="145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2">
      <c r="A267" s="144"/>
      <c r="B267" s="145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2">
      <c r="A268" s="144"/>
      <c r="B268" s="145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2">
      <c r="A269" s="144"/>
      <c r="B269" s="145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2">
      <c r="A270" s="144"/>
      <c r="B270" s="145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2">
      <c r="A271" s="144"/>
      <c r="B271" s="145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2">
      <c r="A272" s="144"/>
      <c r="B272" s="145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2">
      <c r="A273" s="144"/>
      <c r="B273" s="145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2">
      <c r="A274" s="144"/>
      <c r="B274" s="145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2">
      <c r="A275" s="144"/>
      <c r="B275" s="145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2">
      <c r="A276" s="144"/>
      <c r="B276" s="145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2">
      <c r="A277" s="144"/>
      <c r="B277" s="145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2">
      <c r="A278" s="144"/>
      <c r="B278" s="145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2">
      <c r="A279" s="144"/>
      <c r="B279" s="145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2">
      <c r="A280" s="144"/>
      <c r="B280" s="145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2">
      <c r="A281" s="144"/>
      <c r="B281" s="145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2">
      <c r="A282" s="144"/>
      <c r="B282" s="145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2">
      <c r="A283" s="144"/>
      <c r="B283" s="145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2">
      <c r="A284" s="144"/>
      <c r="B284" s="145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2">
      <c r="A285" s="144"/>
      <c r="B285" s="145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2">
      <c r="A286" s="144"/>
      <c r="B286" s="145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2">
      <c r="A287" s="144"/>
      <c r="B287" s="145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2">
      <c r="A288" s="144"/>
      <c r="B288" s="145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2">
      <c r="A289" s="144"/>
      <c r="B289" s="145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2">
      <c r="A290" s="144"/>
      <c r="B290" s="145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2">
      <c r="A291" s="144"/>
      <c r="B291" s="145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2">
      <c r="A292" s="144"/>
      <c r="B292" s="145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2">
      <c r="A293" s="144"/>
      <c r="B293" s="145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2">
      <c r="A294" s="144"/>
      <c r="B294" s="145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2">
      <c r="A295" s="144"/>
      <c r="B295" s="145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2">
      <c r="A296" s="144"/>
      <c r="B296" s="145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2">
      <c r="A297" s="144"/>
      <c r="B297" s="145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2">
      <c r="A298" s="144"/>
      <c r="B298" s="145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2">
      <c r="A299" s="144"/>
      <c r="B299" s="145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2">
      <c r="A300" s="144"/>
      <c r="B300" s="145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2">
      <c r="A301" s="144"/>
      <c r="B301" s="145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2">
      <c r="A302" s="144"/>
      <c r="B302" s="145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2">
      <c r="A303" s="144"/>
      <c r="B303" s="145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2">
      <c r="A304" s="144"/>
      <c r="B304" s="145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2">
      <c r="A305" s="144"/>
      <c r="B305" s="145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2">
      <c r="A306" s="144"/>
      <c r="B306" s="145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2">
      <c r="A307" s="144"/>
      <c r="B307" s="145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2">
      <c r="A308" s="144"/>
      <c r="B308" s="145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2">
      <c r="A309" s="144"/>
      <c r="B309" s="145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2">
      <c r="A310" s="144"/>
      <c r="B310" s="145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2">
      <c r="A311" s="144"/>
      <c r="B311" s="145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2">
      <c r="A312" s="144"/>
      <c r="B312" s="145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2">
      <c r="A313" s="144"/>
      <c r="B313" s="145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2">
      <c r="A314" s="144"/>
      <c r="B314" s="145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2">
      <c r="A315" s="144"/>
      <c r="B315" s="145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2">
      <c r="A316" s="144"/>
      <c r="B316" s="145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2">
      <c r="A317" s="144"/>
      <c r="B317" s="145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2">
      <c r="A318" s="144"/>
      <c r="B318" s="145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2" manualBreakCount="2">
    <brk id="10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izdataka po izvor</vt:lpstr>
      <vt:lpstr>'Plan prih. po izvorima'!Ispis_naslova</vt:lpstr>
      <vt:lpstr>'Plan rash. i izdataka po izvor'!Ispis_naslova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Windows User</cp:lastModifiedBy>
  <cp:lastPrinted>2020-10-23T07:52:08Z</cp:lastPrinted>
  <dcterms:created xsi:type="dcterms:W3CDTF">2013-09-11T11:00:21Z</dcterms:created>
  <dcterms:modified xsi:type="dcterms:W3CDTF">2020-10-23T07:52:42Z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