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or\Desktop\"/>
    </mc:Choice>
  </mc:AlternateContent>
  <bookViews>
    <workbookView xWindow="0" yWindow="0" windowWidth="12465" windowHeight="6690"/>
  </bookViews>
  <sheets>
    <sheet name="plan nabave" sheetId="1" r:id="rId1"/>
    <sheet name="opis konta materijal i sirovine" sheetId="2" r:id="rId2"/>
  </sheets>
  <definedNames>
    <definedName name="_xlnm.Print_Area" localSheetId="1">'opis konta materijal i sirovine'!$A$1:$M$35</definedName>
    <definedName name="_xlnm.Print_Area" localSheetId="0">'plan nabave'!$A$1:$M$91</definedName>
    <definedName name="_xlnm.Print_Titles" localSheetId="1">'opis konta materijal i sirovine'!$1:$1</definedName>
    <definedName name="_xlnm.Print_Titles" localSheetId="0">'plan nabave'!$1:$1</definedName>
  </definedNames>
  <calcPr calcId="162913"/>
</workbook>
</file>

<file path=xl/calcChain.xml><?xml version="1.0" encoding="utf-8"?>
<calcChain xmlns="http://schemas.openxmlformats.org/spreadsheetml/2006/main">
  <c r="G79" i="1" l="1"/>
  <c r="H84" i="1" l="1"/>
  <c r="H51" i="1"/>
  <c r="H26" i="1"/>
  <c r="H27" i="1"/>
  <c r="H28" i="1"/>
  <c r="H29" i="1"/>
  <c r="H30" i="1"/>
  <c r="H78" i="1" l="1"/>
  <c r="H80" i="1"/>
  <c r="H81" i="1"/>
  <c r="H82" i="1"/>
  <c r="H77" i="1"/>
  <c r="H68" i="1"/>
  <c r="H69" i="1"/>
  <c r="H71" i="1"/>
  <c r="H72" i="1"/>
  <c r="H73" i="1"/>
  <c r="H75" i="1"/>
  <c r="H63" i="1"/>
  <c r="H64" i="1"/>
  <c r="H65" i="1"/>
  <c r="H66" i="1"/>
  <c r="H67" i="1"/>
  <c r="H61" i="1"/>
  <c r="H57" i="1"/>
  <c r="H58" i="1"/>
  <c r="H59" i="1"/>
  <c r="H60" i="1"/>
  <c r="H48" i="1"/>
  <c r="H49" i="1"/>
  <c r="H50" i="1"/>
  <c r="H52" i="1"/>
  <c r="H53" i="1"/>
  <c r="H54" i="1"/>
  <c r="H55" i="1"/>
  <c r="H56" i="1"/>
  <c r="H47" i="1"/>
  <c r="H38" i="1"/>
  <c r="H39" i="1"/>
  <c r="H40" i="1"/>
  <c r="H41" i="1"/>
  <c r="H42" i="1"/>
  <c r="H43" i="1"/>
  <c r="H44" i="1"/>
  <c r="H45" i="1"/>
  <c r="H46" i="1"/>
  <c r="H33" i="1"/>
  <c r="H34" i="1"/>
  <c r="H35" i="1"/>
  <c r="H36" i="1"/>
  <c r="H37" i="1"/>
  <c r="H32" i="1"/>
  <c r="H25" i="1"/>
  <c r="H31" i="1"/>
  <c r="H18" i="1"/>
  <c r="H19" i="1"/>
  <c r="H20" i="1"/>
  <c r="H21" i="1"/>
  <c r="H22" i="1"/>
  <c r="H23" i="1"/>
  <c r="H24" i="1"/>
  <c r="H17" i="1"/>
  <c r="H13" i="1"/>
  <c r="H14" i="1"/>
  <c r="H15" i="1"/>
  <c r="H16" i="1"/>
  <c r="H4" i="1"/>
  <c r="H5" i="1"/>
  <c r="H6" i="1"/>
  <c r="H7" i="1"/>
  <c r="H8" i="1"/>
  <c r="H9" i="1"/>
  <c r="H10" i="1"/>
  <c r="H11" i="1"/>
  <c r="H3" i="1"/>
  <c r="H2" i="1"/>
  <c r="E58" i="1" l="1"/>
  <c r="F79" i="1" l="1"/>
  <c r="H79" i="1" s="1"/>
  <c r="F74" i="1"/>
  <c r="H74" i="1" s="1"/>
  <c r="F62" i="1"/>
  <c r="H62" i="1" s="1"/>
  <c r="H10" i="2" l="1"/>
  <c r="H35" i="2"/>
  <c r="H34" i="2"/>
  <c r="H24" i="2"/>
  <c r="H25" i="2"/>
  <c r="H26" i="2"/>
  <c r="H27" i="2"/>
  <c r="H28" i="2"/>
  <c r="H29" i="2"/>
  <c r="H30" i="2"/>
  <c r="H31" i="2"/>
  <c r="H32" i="2"/>
  <c r="H33" i="2"/>
  <c r="H23" i="2"/>
  <c r="H20" i="2"/>
  <c r="H21" i="2"/>
  <c r="H19" i="2"/>
  <c r="H17" i="2"/>
  <c r="H16" i="2"/>
  <c r="H13" i="2"/>
  <c r="H14" i="2"/>
  <c r="H12" i="2"/>
  <c r="H9" i="2"/>
  <c r="H8" i="2"/>
  <c r="H6" i="2"/>
  <c r="H5" i="2"/>
  <c r="H4" i="2"/>
  <c r="G22" i="2" l="1"/>
  <c r="G18" i="2"/>
  <c r="G15" i="2"/>
  <c r="G7" i="2"/>
  <c r="G3" i="2"/>
  <c r="G2" i="2" l="1"/>
  <c r="F3" i="2"/>
  <c r="E3" i="2" s="1"/>
  <c r="E17" i="2"/>
  <c r="E13" i="2"/>
  <c r="E14" i="2"/>
  <c r="E12" i="2"/>
  <c r="H3" i="2" l="1"/>
  <c r="E10" i="2"/>
  <c r="E8" i="2"/>
  <c r="E9" i="2"/>
  <c r="E5" i="2"/>
  <c r="E6" i="2"/>
  <c r="E4" i="2"/>
  <c r="F12" i="1" l="1"/>
  <c r="H12" i="1" s="1"/>
  <c r="F7" i="2" l="1"/>
  <c r="F11" i="2"/>
  <c r="F15" i="2"/>
  <c r="H15" i="2" s="1"/>
  <c r="E15" i="2"/>
  <c r="F18" i="2"/>
  <c r="H18" i="2" s="1"/>
  <c r="F22" i="2"/>
  <c r="H22" i="2" s="1"/>
  <c r="E22" i="2"/>
  <c r="F76" i="1"/>
  <c r="H76" i="1" s="1"/>
  <c r="H11" i="2" l="1"/>
  <c r="E11" i="2"/>
  <c r="H7" i="2"/>
  <c r="E7" i="2"/>
  <c r="F2" i="2"/>
  <c r="H2" i="2" s="1"/>
  <c r="E25" i="1"/>
  <c r="E9" i="1" l="1"/>
  <c r="E19" i="2" l="1"/>
  <c r="E18" i="2" s="1"/>
  <c r="E2" i="2" s="1"/>
  <c r="E82" i="1" l="1"/>
  <c r="E81" i="1"/>
  <c r="E80" i="1"/>
  <c r="E75" i="1"/>
  <c r="F70" i="1"/>
  <c r="H70" i="1" s="1"/>
  <c r="E68" i="1"/>
  <c r="E3" i="1" l="1"/>
  <c r="E2" i="1"/>
  <c r="E38" i="1" l="1"/>
  <c r="E44" i="1"/>
  <c r="E14" i="1" l="1"/>
  <c r="E15" i="1"/>
  <c r="E17" i="1"/>
  <c r="E18" i="1"/>
  <c r="E19" i="1"/>
  <c r="E20" i="1"/>
  <c r="E21" i="1"/>
  <c r="E27" i="1"/>
  <c r="E28" i="1"/>
  <c r="E29" i="1"/>
  <c r="E30" i="1"/>
  <c r="E31" i="1"/>
  <c r="E32" i="1"/>
  <c r="E33" i="1"/>
  <c r="E34" i="1"/>
  <c r="E35" i="1"/>
  <c r="E36" i="1"/>
  <c r="E37" i="1"/>
  <c r="E42" i="1"/>
  <c r="E43" i="1"/>
  <c r="E45" i="1"/>
  <c r="E46" i="1"/>
  <c r="E50" i="1"/>
  <c r="E51" i="1"/>
  <c r="E53" i="1"/>
  <c r="E54" i="1"/>
  <c r="E55" i="1"/>
  <c r="E56" i="1"/>
  <c r="E57" i="1"/>
  <c r="E60" i="1"/>
  <c r="E63" i="1"/>
  <c r="E64" i="1"/>
  <c r="E65" i="1"/>
  <c r="E66" i="1"/>
  <c r="E67" i="1"/>
  <c r="E69" i="1"/>
  <c r="E71" i="1"/>
  <c r="E72" i="1"/>
  <c r="E73" i="1"/>
  <c r="E74" i="1"/>
  <c r="E76" i="1"/>
  <c r="E77" i="1"/>
  <c r="E78" i="1"/>
  <c r="E79" i="1"/>
  <c r="E24" i="1"/>
  <c r="E23" i="1"/>
  <c r="E5" i="1"/>
  <c r="E7" i="1"/>
  <c r="E8" i="1"/>
  <c r="E10" i="1"/>
  <c r="E70" i="1" l="1"/>
  <c r="E47" i="1"/>
  <c r="E39" i="1"/>
  <c r="E12" i="1"/>
  <c r="E84" i="1"/>
</calcChain>
</file>

<file path=xl/sharedStrings.xml><?xml version="1.0" encoding="utf-8"?>
<sst xmlns="http://schemas.openxmlformats.org/spreadsheetml/2006/main" count="679" uniqueCount="290">
  <si>
    <t>Redni br.</t>
  </si>
  <si>
    <t>Konto</t>
  </si>
  <si>
    <t>Predmet nabave</t>
  </si>
  <si>
    <t>Procijenjena vrijednost nabave (bez PDV-a)</t>
  </si>
  <si>
    <t>Planirana sredstva s PDV-om</t>
  </si>
  <si>
    <t>Evidencijski br. nabave</t>
  </si>
  <si>
    <t xml:space="preserve">Postupak nabave </t>
  </si>
  <si>
    <t>Planirani početak postupanja</t>
  </si>
  <si>
    <t>Trajanje ugovora</t>
  </si>
  <si>
    <t>Materijal i sirovine</t>
  </si>
  <si>
    <t>Energija</t>
  </si>
  <si>
    <t>Materijal i dijelovi za tekuće i investicijsko održavanje</t>
  </si>
  <si>
    <t xml:space="preserve">Sitni inventar 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</si>
  <si>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</si>
  <si>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</si>
  <si>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</si>
  <si>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</si>
  <si>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</si>
  <si>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</si>
  <si>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</si>
  <si>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</si>
  <si>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</si>
  <si>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</si>
  <si>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</si>
  <si>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</si>
  <si>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</si>
  <si>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</si>
  <si>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</si>
  <si>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</si>
  <si>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</si>
  <si>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</si>
  <si>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Knjige</t>
  </si>
  <si>
    <t>Materijal i sredstva za čišćenje</t>
  </si>
  <si>
    <t xml:space="preserve">Materijal za higijenske potrebe </t>
  </si>
  <si>
    <t>Uredski materijal i ostali materijalni rashodi</t>
  </si>
  <si>
    <t>Električna energija</t>
  </si>
  <si>
    <t>Plin</t>
  </si>
  <si>
    <t>Lož ulje</t>
  </si>
  <si>
    <t xml:space="preserve">Materijal i dijelovi za tekuće  i inv. održ. građevinskih objekata </t>
  </si>
  <si>
    <t>Materijal i dijelovi za tekuće  i inv. održ. postrojenja i opreme</t>
  </si>
  <si>
    <t>Ostali materijal i dijelovi za tekuće  i investicijsko održavanje</t>
  </si>
  <si>
    <t>Usluge telefona</t>
  </si>
  <si>
    <t>Usluge pošte</t>
  </si>
  <si>
    <t>Zidarsko-građevinski radovi</t>
  </si>
  <si>
    <t>Vodoinstalaterski radovi</t>
  </si>
  <si>
    <t>Knauferski radovi</t>
  </si>
  <si>
    <t>Soboslikarski radovi</t>
  </si>
  <si>
    <t>Keramičarski radovi</t>
  </si>
  <si>
    <t>Elekričarski radovi</t>
  </si>
  <si>
    <t>Fasaderski radovi</t>
  </si>
  <si>
    <t>Stolarski radovi</t>
  </si>
  <si>
    <t>Ostale usluge tek. i inv. održavanja građevinskih objekata</t>
  </si>
  <si>
    <t>Ostale usluge tekućeg i investicijskog održavanja</t>
  </si>
  <si>
    <t>Usluge tekućeg i investicijskog održavanja postrojenja i opreme</t>
  </si>
  <si>
    <t>Opskrba vodom</t>
  </si>
  <si>
    <t>Deratizacija i dezinsekcija</t>
  </si>
  <si>
    <t>Dimnjačarske usluge</t>
  </si>
  <si>
    <t>Ostale komunalne usluge</t>
  </si>
  <si>
    <t>Iznošenje i odvoz smeća</t>
  </si>
  <si>
    <t>Ostali materijal za potrebe redovnog poslovanja</t>
  </si>
  <si>
    <t>Literatura</t>
  </si>
  <si>
    <t>Uredski materijal</t>
  </si>
  <si>
    <t>Ugovori o djelu</t>
  </si>
  <si>
    <t>Usluge agencija i studentskog servisa</t>
  </si>
  <si>
    <t>Ostale intelektualne i osobne usluge</t>
  </si>
  <si>
    <t>Grafičke i tiskarske usluge, usluge kopiranja i slično</t>
  </si>
  <si>
    <t>Uređenje prostora</t>
  </si>
  <si>
    <t>Usluge čišćenja, pranja i slično</t>
  </si>
  <si>
    <t>Naknada za energetsku uslugu</t>
  </si>
  <si>
    <t>Ostale nespomenute usluge</t>
  </si>
  <si>
    <t>Računala i računalna oprema</t>
  </si>
  <si>
    <t>Radio i TV prijemnici</t>
  </si>
  <si>
    <t>Telefoni i ostali komunikacijski uređaji</t>
  </si>
  <si>
    <t>Ostala komunikacijska oprema</t>
  </si>
  <si>
    <t>Sportska oprema</t>
  </si>
  <si>
    <t>Glazbena oprema</t>
  </si>
  <si>
    <t>Stolice</t>
  </si>
  <si>
    <t>Kreveti</t>
  </si>
  <si>
    <t>Ormari</t>
  </si>
  <si>
    <t>Madraci</t>
  </si>
  <si>
    <t>Ostala uredska oprema i namještaj</t>
  </si>
  <si>
    <t>Ravnateljica Doma</t>
  </si>
  <si>
    <t>mr.sc. Nataša Tomić</t>
  </si>
  <si>
    <t>____________________________________</t>
  </si>
  <si>
    <t>Predsjednica Domskog odbora</t>
  </si>
  <si>
    <t>Iva Ilić Stanić, prof.</t>
  </si>
  <si>
    <t>_________________________________</t>
  </si>
  <si>
    <t>3.1.</t>
  </si>
  <si>
    <t>3.2.</t>
  </si>
  <si>
    <t>3.3.</t>
  </si>
  <si>
    <t>4.1.</t>
  </si>
  <si>
    <t>4.2.</t>
  </si>
  <si>
    <t>4.3.</t>
  </si>
  <si>
    <t>4.</t>
  </si>
  <si>
    <t>5.</t>
  </si>
  <si>
    <t>6.</t>
  </si>
  <si>
    <t>7.</t>
  </si>
  <si>
    <t>8.</t>
  </si>
  <si>
    <t>9.</t>
  </si>
  <si>
    <t>10.</t>
  </si>
  <si>
    <t>10.1.</t>
  </si>
  <si>
    <t>10.2.</t>
  </si>
  <si>
    <t>10.3.</t>
  </si>
  <si>
    <t>10.4.</t>
  </si>
  <si>
    <t>10.5.</t>
  </si>
  <si>
    <t>11.</t>
  </si>
  <si>
    <t>12.</t>
  </si>
  <si>
    <t>13.</t>
  </si>
  <si>
    <t>14.</t>
  </si>
  <si>
    <t>15.</t>
  </si>
  <si>
    <t>15.1.</t>
  </si>
  <si>
    <t>15.2.</t>
  </si>
  <si>
    <t>15.3.</t>
  </si>
  <si>
    <t>16.</t>
  </si>
  <si>
    <t>17.</t>
  </si>
  <si>
    <t>18.</t>
  </si>
  <si>
    <t>21.</t>
  </si>
  <si>
    <t>21.1.</t>
  </si>
  <si>
    <t>22.2.</t>
  </si>
  <si>
    <t>22.3.</t>
  </si>
  <si>
    <t>21.3.</t>
  </si>
  <si>
    <t>21.4.</t>
  </si>
  <si>
    <t>21.5.</t>
  </si>
  <si>
    <t>21.6.</t>
  </si>
  <si>
    <t>22.</t>
  </si>
  <si>
    <t>22.1.</t>
  </si>
  <si>
    <t>23.</t>
  </si>
  <si>
    <t>24.</t>
  </si>
  <si>
    <t>24.1.</t>
  </si>
  <si>
    <t>24.2.</t>
  </si>
  <si>
    <t>25.</t>
  </si>
  <si>
    <t>26.</t>
  </si>
  <si>
    <t>Smještaj na službenom putu</t>
  </si>
  <si>
    <t>Prijevoz na službenom putu</t>
  </si>
  <si>
    <t>3.4.</t>
  </si>
  <si>
    <t>3.5.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</si>
  <si>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</si>
  <si>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</si>
  <si>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</si>
  <si>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</si>
  <si>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</si>
  <si>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</si>
  <si>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</si>
  <si>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</si>
  <si>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</si>
  <si>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</si>
  <si>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6.1.</t>
  </si>
  <si>
    <t>6.2.</t>
  </si>
  <si>
    <t>6.3.</t>
  </si>
  <si>
    <t>9.1.</t>
  </si>
  <si>
    <t>9.2.</t>
  </si>
  <si>
    <t>9.3.</t>
  </si>
  <si>
    <t>10.6.</t>
  </si>
  <si>
    <t>10.7.</t>
  </si>
  <si>
    <t>10.8.</t>
  </si>
  <si>
    <t>10.9.</t>
  </si>
  <si>
    <t>10.10.</t>
  </si>
  <si>
    <t>10.11.</t>
  </si>
  <si>
    <t>12.1.</t>
  </si>
  <si>
    <t>12.2.</t>
  </si>
  <si>
    <t>12.3.</t>
  </si>
  <si>
    <t>12.4.</t>
  </si>
  <si>
    <t>12.5.</t>
  </si>
  <si>
    <t>17.1.</t>
  </si>
  <si>
    <t>17.2.</t>
  </si>
  <si>
    <t>17.3.</t>
  </si>
  <si>
    <t>17.4.</t>
  </si>
  <si>
    <t>17.5.</t>
  </si>
  <si>
    <t>19.</t>
  </si>
  <si>
    <t>20.</t>
  </si>
  <si>
    <t>CPV</t>
  </si>
  <si>
    <t>Grupe</t>
  </si>
  <si>
    <t>1 god</t>
  </si>
  <si>
    <t>/</t>
  </si>
  <si>
    <t>06/01-17-23OS/1</t>
  </si>
  <si>
    <t>NE</t>
  </si>
  <si>
    <t>Kutne garniture</t>
  </si>
  <si>
    <t>21.7.</t>
  </si>
  <si>
    <t>23.1.</t>
  </si>
  <si>
    <t>25.1.</t>
  </si>
  <si>
    <t>25.2.</t>
  </si>
  <si>
    <t>Mini hladnjak</t>
  </si>
  <si>
    <t>25.3.</t>
  </si>
  <si>
    <t xml:space="preserve">Ostali uređaji, strojevi i oprema </t>
  </si>
  <si>
    <t>OP-okvirni sporazum PGŽ</t>
  </si>
  <si>
    <t>4.3.1.</t>
  </si>
  <si>
    <t>svježe povrće</t>
  </si>
  <si>
    <t>svježe voće</t>
  </si>
  <si>
    <t>4.5.1.</t>
  </si>
  <si>
    <t>sladoled</t>
  </si>
  <si>
    <t>smrznuto tijesto</t>
  </si>
  <si>
    <t>smrznuto povrće</t>
  </si>
  <si>
    <t>4.3.2.</t>
  </si>
  <si>
    <t>4.5.2.</t>
  </si>
  <si>
    <t>4.5.3.</t>
  </si>
  <si>
    <t>SMRZNUTI PROIZVODI</t>
  </si>
  <si>
    <t>RIBA</t>
  </si>
  <si>
    <t>VOĆE I POVRĆE</t>
  </si>
  <si>
    <t>MESO</t>
  </si>
  <si>
    <t>SUHOMESNATI PROIZVODI</t>
  </si>
  <si>
    <t>MLIJEKO I MLIJEČNI PROIZVODI</t>
  </si>
  <si>
    <t>4.6.1.</t>
  </si>
  <si>
    <t>4.6.2.</t>
  </si>
  <si>
    <t>mlijeko</t>
  </si>
  <si>
    <t>mliječni proizvodi</t>
  </si>
  <si>
    <t>KRUH I KOLAČI</t>
  </si>
  <si>
    <t>4.7.1.</t>
  </si>
  <si>
    <t>4.7.2.</t>
  </si>
  <si>
    <t>4.7.3.</t>
  </si>
  <si>
    <t>kolači</t>
  </si>
  <si>
    <t>slani proizvodi od tijesta</t>
  </si>
  <si>
    <t>OPĆE NAMIRNICE</t>
  </si>
  <si>
    <t>4.8.1.</t>
  </si>
  <si>
    <t>4.8.2.</t>
  </si>
  <si>
    <t>jaja</t>
  </si>
  <si>
    <t>koštunjičavo voće i prerađevine</t>
  </si>
  <si>
    <t>4.8.3.</t>
  </si>
  <si>
    <t>čaj</t>
  </si>
  <si>
    <t>ulje i margarin</t>
  </si>
  <si>
    <t>4.8.4.</t>
  </si>
  <si>
    <t>margo</t>
  </si>
  <si>
    <t xml:space="preserve">brašno od žitarica i povrća </t>
  </si>
  <si>
    <t>konzervirano povrće i prerađevine od povrća</t>
  </si>
  <si>
    <t>voda i sokovi</t>
  </si>
  <si>
    <t>juhe, začini i začinski dodaci</t>
  </si>
  <si>
    <t>NAMIRNICE VAN UGOVORA</t>
  </si>
  <si>
    <t>tjestenina i riža</t>
  </si>
  <si>
    <t>razni prehrambeni proizvodi</t>
  </si>
  <si>
    <t>4.1.1.</t>
  </si>
  <si>
    <t>Toneri</t>
  </si>
  <si>
    <t>LIJEKOVI</t>
  </si>
  <si>
    <t>klikom na Materijal i sirovine dolazi se do opisa konta</t>
  </si>
  <si>
    <t>4.8.5.</t>
  </si>
  <si>
    <t>4.8.6.</t>
  </si>
  <si>
    <t>4.8.7.</t>
  </si>
  <si>
    <t>4.8.8.</t>
  </si>
  <si>
    <t>4.8.9.</t>
  </si>
  <si>
    <t>4.8.10.</t>
  </si>
  <si>
    <t>4.8.11.</t>
  </si>
  <si>
    <t>3.1.1.</t>
  </si>
  <si>
    <t xml:space="preserve">meso peradi </t>
  </si>
  <si>
    <t>85100000-0</t>
  </si>
  <si>
    <t>74110000-3</t>
  </si>
  <si>
    <t>23122000-8</t>
  </si>
  <si>
    <t>64000000-6</t>
  </si>
  <si>
    <t>41110000-3</t>
  </si>
  <si>
    <t>90121000-4</t>
  </si>
  <si>
    <t>74721000-9</t>
  </si>
  <si>
    <t>74724000-0</t>
  </si>
  <si>
    <t>1811000-3, 19300000-9</t>
  </si>
  <si>
    <t>17200000-4, 36671000-5</t>
  </si>
  <si>
    <t>32570000-9</t>
  </si>
  <si>
    <t>30236000-2</t>
  </si>
  <si>
    <t>45262000-1</t>
  </si>
  <si>
    <t>50315000-6</t>
  </si>
  <si>
    <t>45421000-4</t>
  </si>
  <si>
    <t>66336000-4</t>
  </si>
  <si>
    <t>29230000-0</t>
  </si>
  <si>
    <t>72000000-5</t>
  </si>
  <si>
    <t>45442000-7</t>
  </si>
  <si>
    <t>29852100-7</t>
  </si>
  <si>
    <t>36121000-5</t>
  </si>
  <si>
    <t>2213000-5</t>
  </si>
  <si>
    <t>45332200-5</t>
  </si>
  <si>
    <t>70130000-1</t>
  </si>
  <si>
    <t>74831000-3</t>
  </si>
  <si>
    <t>91120000-1</t>
  </si>
  <si>
    <t>29711000-6</t>
  </si>
  <si>
    <t>3200000-3</t>
  </si>
  <si>
    <t>78114100-0</t>
  </si>
  <si>
    <t>74231710-7</t>
  </si>
  <si>
    <t>7240000-4</t>
  </si>
  <si>
    <t>Usluge interneta</t>
  </si>
  <si>
    <t>21.2.</t>
  </si>
  <si>
    <t>kruh i pekarski proizvodi</t>
  </si>
  <si>
    <t xml:space="preserve">15891000, 15872000, 15871000  </t>
  </si>
  <si>
    <t>15411100, 15411110, 15431100</t>
  </si>
  <si>
    <t>33141000 24240000</t>
  </si>
  <si>
    <t>Klima uređaji</t>
  </si>
  <si>
    <t>Oprema za praonicu rublja</t>
  </si>
  <si>
    <t>6.9.2018.-5.9.2019.</t>
  </si>
  <si>
    <t>Mesni proizvodi</t>
  </si>
  <si>
    <t>Rebalans</t>
  </si>
  <si>
    <t>REBALANS</t>
  </si>
  <si>
    <t>Naknada pripravnicima</t>
  </si>
  <si>
    <t>PLAN NOVI</t>
  </si>
  <si>
    <t>Perilica za suđe</t>
  </si>
  <si>
    <t>29713100-1</t>
  </si>
  <si>
    <t>UR.BR: 2156-56-20-01</t>
  </si>
  <si>
    <t>KLASA:400-02/20-02/01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</si>
</sst>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9">
    <xf numFmtId="0" fontId="0" fillId="0" borderId="0" xfId="0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1" fontId="1" fillId="0" borderId="3" xfId="0" applyNumberFormat="1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1" fontId="0" fillId="0" borderId="10" xfId="0" applyNumberFormat="1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 vertical="center" wrapText="1"/>
    </xf>
    <xf numFmtId="1" fontId="0" fillId="0" borderId="11" xfId="0" applyNumberFormat="1" applyFont="1" applyBorder="1" applyAlignment="1">
      <alignment vertical="center" wrapText="1"/>
    </xf>
    <xf numFmtId="4" fontId="0" fillId="0" borderId="1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2" fontId="5" fillId="3" borderId="6" xfId="0" applyNumberFormat="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0" xfId="0" applyFont="1"/>
    <xf numFmtId="1" fontId="3" fillId="0" borderId="8" xfId="0" applyNumberFormat="1" applyFont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 wrapText="1"/>
    </xf>
    <xf numFmtId="1" fontId="1" fillId="4" borderId="16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" fontId="0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" fontId="1" fillId="5" borderId="15" xfId="0" applyNumberFormat="1" applyFont="1" applyFill="1" applyBorder="1" applyAlignment="1">
      <alignment horizontal="center" vertical="center" wrapText="1"/>
    </xf>
    <xf numFmtId="1" fontId="1" fillId="5" borderId="16" xfId="0" applyNumberFormat="1" applyFont="1" applyFill="1" applyBorder="1" applyAlignment="1">
      <alignment horizontal="center" vertical="center" wrapText="1"/>
    </xf>
    <xf numFmtId="1" fontId="2" fillId="5" borderId="16" xfId="0" applyNumberFormat="1" applyFont="1" applyFill="1" applyBorder="1" applyAlignment="1">
      <alignment horizontal="center" vertical="center" wrapText="1"/>
    </xf>
    <xf numFmtId="4" fontId="1" fillId="5" borderId="16" xfId="0" applyNumberFormat="1" applyFont="1" applyFill="1" applyBorder="1" applyAlignment="1">
      <alignment horizontal="center" vertical="center" wrapText="1"/>
    </xf>
    <xf numFmtId="1" fontId="4" fillId="0" borderId="19" xfId="1" applyNumberFormat="1" applyFont="1" applyBorder="1" applyAlignment="1">
      <alignment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3" xfId="0" applyNumberFormat="1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1" fontId="0" fillId="3" borderId="5" xfId="0" applyNumberFormat="1" applyFont="1" applyFill="1" applyBorder="1" applyAlignment="1">
      <alignment vertical="center" wrapText="1"/>
    </xf>
    <xf numFmtId="1" fontId="0" fillId="3" borderId="1" xfId="0" applyNumberFormat="1" applyFont="1" applyFill="1" applyBorder="1" applyAlignment="1">
      <alignment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1" fontId="0" fillId="2" borderId="8" xfId="0" applyNumberFormat="1" applyFont="1" applyFill="1" applyBorder="1" applyAlignment="1">
      <alignment horizontal="center" vertical="center" wrapText="1"/>
    </xf>
    <xf numFmtId="1" fontId="0" fillId="2" borderId="3" xfId="0" applyNumberFormat="1" applyFont="1" applyFill="1" applyBorder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horizontal="center" vertical="top" wrapText="1"/>
    </xf>
    <xf numFmtId="1" fontId="0" fillId="3" borderId="1" xfId="0" applyNumberFormat="1" applyFont="1" applyFill="1" applyBorder="1" applyAlignment="1">
      <alignment horizontal="center" vertical="top" wrapText="1"/>
    </xf>
    <xf numFmtId="1" fontId="0" fillId="2" borderId="8" xfId="0" applyNumberFormat="1" applyFont="1" applyFill="1" applyBorder="1" applyAlignment="1">
      <alignment vertical="center" wrapText="1"/>
    </xf>
    <xf numFmtId="4" fontId="0" fillId="2" borderId="8" xfId="0" applyNumberFormat="1" applyFont="1" applyFill="1" applyBorder="1" applyAlignment="1">
      <alignment vertical="center" wrapText="1"/>
    </xf>
    <xf numFmtId="2" fontId="1" fillId="5" borderId="16" xfId="0" applyNumberFormat="1" applyFont="1" applyFill="1" applyBorder="1" applyAlignment="1">
      <alignment horizontal="center" vertical="center" wrapText="1"/>
    </xf>
    <xf numFmtId="2" fontId="1" fillId="5" borderId="17" xfId="0" applyNumberFormat="1" applyFont="1" applyFill="1" applyBorder="1" applyAlignment="1">
      <alignment horizontal="center" vertical="center" wrapText="1"/>
    </xf>
    <xf numFmtId="0" fontId="0" fillId="0" borderId="0" xfId="0" applyFont="1"/>
    <xf numFmtId="2" fontId="1" fillId="4" borderId="16" xfId="0" applyNumberFormat="1" applyFont="1" applyFill="1" applyBorder="1" applyAlignment="1">
      <alignment horizontal="center" vertical="center" wrapText="1"/>
    </xf>
    <xf numFmtId="2" fontId="1" fillId="4" borderId="17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1" xfId="0" applyNumberForma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left" vertical="center"/>
    </xf>
    <xf numFmtId="1" fontId="0" fillId="0" borderId="0" xfId="0" applyNumberFormat="1" applyFont="1" applyFill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4" fontId="4" fillId="0" borderId="1" xfId="1" applyNumberFormat="1" applyBorder="1" applyAlignment="1">
      <alignment vertical="center"/>
    </xf>
    <xf numFmtId="4" fontId="0" fillId="0" borderId="3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0" fillId="2" borderId="21" xfId="0" applyNumberFormat="1" applyFont="1" applyFill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0" fillId="0" borderId="19" xfId="0" applyNumberFormat="1" applyFont="1" applyBorder="1" applyAlignment="1">
      <alignment vertical="center" wrapText="1"/>
    </xf>
    <xf numFmtId="4" fontId="0" fillId="2" borderId="19" xfId="0" applyNumberFormat="1" applyFont="1" applyFill="1" applyBorder="1" applyAlignment="1">
      <alignment vertical="center" wrapText="1"/>
    </xf>
    <xf numFmtId="4" fontId="4" fillId="0" borderId="12" xfId="1" applyNumberFormat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7" fillId="0" borderId="12" xfId="1" applyNumberFormat="1" applyFont="1" applyFill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 wrapText="1"/>
    </xf>
    <xf numFmtId="2" fontId="7" fillId="0" borderId="14" xfId="1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view="pageLayout" zoomScaleNormal="100" workbookViewId="0">
      <selection activeCell="D2" sqref="D2"/>
    </sheetView>
  </sheetViews>
  <sheetFormatPr defaultColWidth="16.140625" defaultRowHeight="15" x14ac:dyDescent="0.25"/>
  <cols>
    <col min="1" max="1" width="6.7109375" style="73" customWidth="1"/>
    <col min="2" max="2" width="7" style="73" customWidth="1"/>
    <col min="3" max="3" width="11.5703125" style="78" customWidth="1"/>
    <col min="4" max="4" width="28.85546875" style="74" customWidth="1"/>
    <col min="5" max="5" width="16" style="75" customWidth="1"/>
    <col min="6" max="6" width="18.7109375" style="75" customWidth="1"/>
    <col min="7" max="7" width="15.7109375" style="75" customWidth="1"/>
    <col min="8" max="8" width="12.42578125" style="75" customWidth="1"/>
    <col min="9" max="9" width="6.140625" style="33" customWidth="1"/>
    <col min="10" max="10" width="2.85546875" style="33" customWidth="1"/>
    <col min="11" max="11" width="6.140625" style="33" customWidth="1"/>
    <col min="12" max="12" width="4.85546875" style="33" customWidth="1"/>
    <col min="13" max="13" width="9.140625" style="33"/>
    <col min="14" max="14" width="11.28515625" style="1" customWidth="1"/>
    <col min="15" max="16384" width="16.140625" style="1"/>
  </cols>
  <sheetData>
    <row r="1" spans="1:14" s="2" customFormat="1" ht="78.75" customHeight="1" thickBot="1" x14ac:dyDescent="0.3">
      <c r="A1" s="81" t="s">
        <v>0</v>
      </c>
      <c r="B1" s="82" t="s">
        <v>1</v>
      </c>
      <c r="C1" s="83" t="s">
        <v>170</v>
      </c>
      <c r="D1" s="82" t="s">
        <v>2</v>
      </c>
      <c r="E1" s="84" t="s">
        <v>3</v>
      </c>
      <c r="F1" s="84" t="s">
        <v>4</v>
      </c>
      <c r="G1" s="84" t="s">
        <v>283</v>
      </c>
      <c r="H1" s="84" t="s">
        <v>285</v>
      </c>
      <c r="I1" s="108" t="s">
        <v>5</v>
      </c>
      <c r="J1" s="108" t="s">
        <v>6</v>
      </c>
      <c r="K1" s="108" t="s">
        <v>7</v>
      </c>
      <c r="L1" s="108" t="s">
        <v>8</v>
      </c>
      <c r="M1" s="109" t="s">
        <v>171</v>
      </c>
      <c r="N1" s="23"/>
    </row>
    <row r="2" spans="1:14" s="2" customFormat="1" ht="18" customHeight="1" thickBot="1" x14ac:dyDescent="0.3">
      <c r="A2" s="3">
        <v>1</v>
      </c>
      <c r="B2" s="4">
        <v>3211</v>
      </c>
      <c r="C2" s="76"/>
      <c r="D2" s="19" t="s">
        <v>132</v>
      </c>
      <c r="E2" s="20">
        <f>F2-(F2*25/125)</f>
        <v>20000</v>
      </c>
      <c r="F2" s="20">
        <v>25000</v>
      </c>
      <c r="G2" s="20">
        <v>2000</v>
      </c>
      <c r="H2" s="20">
        <f>F2+G2</f>
        <v>27000</v>
      </c>
      <c r="I2" s="120" t="s">
        <v>173</v>
      </c>
      <c r="J2" s="120" t="s">
        <v>173</v>
      </c>
      <c r="K2" s="120" t="s">
        <v>173</v>
      </c>
      <c r="L2" s="120" t="s">
        <v>173</v>
      </c>
      <c r="M2" s="121" t="s">
        <v>173</v>
      </c>
      <c r="N2" s="23"/>
    </row>
    <row r="3" spans="1:14" s="2" customFormat="1" ht="23.25" customHeight="1" thickBot="1" x14ac:dyDescent="0.3">
      <c r="A3" s="9">
        <v>2</v>
      </c>
      <c r="B3" s="8">
        <v>3211</v>
      </c>
      <c r="C3" s="47"/>
      <c r="D3" s="21" t="s">
        <v>133</v>
      </c>
      <c r="E3" s="22">
        <f>F3-(F3*25/125)</f>
        <v>12000</v>
      </c>
      <c r="F3" s="22">
        <v>15000</v>
      </c>
      <c r="G3" s="22">
        <v>2000</v>
      </c>
      <c r="H3" s="20">
        <f>F3+G3</f>
        <v>17000</v>
      </c>
      <c r="I3" s="122" t="s">
        <v>173</v>
      </c>
      <c r="J3" s="122" t="s">
        <v>173</v>
      </c>
      <c r="K3" s="122" t="s">
        <v>173</v>
      </c>
      <c r="L3" s="122" t="s">
        <v>173</v>
      </c>
      <c r="M3" s="123" t="s">
        <v>173</v>
      </c>
      <c r="N3" s="23"/>
    </row>
    <row r="4" spans="1:14" s="6" customFormat="1" ht="29.25" customHeight="1" thickBot="1" x14ac:dyDescent="0.3">
      <c r="A4" s="9">
        <v>3</v>
      </c>
      <c r="B4" s="8">
        <v>3221</v>
      </c>
      <c r="C4" s="47"/>
      <c r="D4" s="5" t="s">
        <v>34</v>
      </c>
      <c r="E4" s="7">
        <v>173760</v>
      </c>
      <c r="F4" s="7">
        <v>217200</v>
      </c>
      <c r="G4" s="7">
        <v>-42775</v>
      </c>
      <c r="H4" s="20">
        <f t="shared" ref="H4:H11" si="0">F4+G4</f>
        <v>174425</v>
      </c>
      <c r="I4" s="122" t="s">
        <v>173</v>
      </c>
      <c r="J4" s="122" t="s">
        <v>173</v>
      </c>
      <c r="K4" s="122" t="s">
        <v>173</v>
      </c>
      <c r="L4" s="122" t="s">
        <v>173</v>
      </c>
      <c r="M4" s="123" t="s">
        <v>173</v>
      </c>
      <c r="N4" s="24"/>
    </row>
    <row r="5" spans="1:14" ht="19.5" customHeight="1" thickBot="1" x14ac:dyDescent="0.3">
      <c r="A5" s="16" t="s">
        <v>87</v>
      </c>
      <c r="B5" s="17"/>
      <c r="C5" s="43">
        <v>22800000</v>
      </c>
      <c r="D5" s="13" t="s">
        <v>61</v>
      </c>
      <c r="E5" s="14">
        <f t="shared" ref="E5:E10" si="1">F5-(F5*25/125)</f>
        <v>20860</v>
      </c>
      <c r="F5" s="14">
        <v>26075</v>
      </c>
      <c r="G5" s="14"/>
      <c r="H5" s="20">
        <f t="shared" si="0"/>
        <v>26075</v>
      </c>
      <c r="I5" s="117"/>
      <c r="J5" s="117"/>
      <c r="K5" s="117"/>
      <c r="L5" s="117"/>
      <c r="M5" s="124"/>
      <c r="N5" s="25"/>
    </row>
    <row r="6" spans="1:14" ht="20.25" customHeight="1" thickBot="1" x14ac:dyDescent="0.3">
      <c r="A6" s="16" t="s">
        <v>239</v>
      </c>
      <c r="B6" s="17"/>
      <c r="C6" s="43">
        <v>30125110</v>
      </c>
      <c r="D6" s="13" t="s">
        <v>229</v>
      </c>
      <c r="E6" s="14">
        <v>16364</v>
      </c>
      <c r="F6" s="14">
        <v>20455</v>
      </c>
      <c r="G6" s="14"/>
      <c r="H6" s="20">
        <f t="shared" si="0"/>
        <v>20455</v>
      </c>
      <c r="I6" s="117"/>
      <c r="J6" s="117"/>
      <c r="K6" s="117"/>
      <c r="L6" s="117"/>
      <c r="M6" s="124"/>
      <c r="N6" s="25"/>
    </row>
    <row r="7" spans="1:14" ht="18" customHeight="1" thickBot="1" x14ac:dyDescent="0.3">
      <c r="A7" s="16" t="s">
        <v>88</v>
      </c>
      <c r="B7" s="17"/>
      <c r="C7" s="43">
        <v>22200000</v>
      </c>
      <c r="D7" s="13" t="s">
        <v>60</v>
      </c>
      <c r="E7" s="14">
        <f t="shared" si="1"/>
        <v>4800</v>
      </c>
      <c r="F7" s="14">
        <v>6000</v>
      </c>
      <c r="G7" s="14"/>
      <c r="H7" s="20">
        <f t="shared" si="0"/>
        <v>6000</v>
      </c>
      <c r="I7" s="117" t="s">
        <v>173</v>
      </c>
      <c r="J7" s="117" t="s">
        <v>173</v>
      </c>
      <c r="K7" s="117" t="s">
        <v>173</v>
      </c>
      <c r="L7" s="117" t="s">
        <v>173</v>
      </c>
      <c r="M7" s="124" t="s">
        <v>173</v>
      </c>
      <c r="N7" s="25"/>
    </row>
    <row r="8" spans="1:14" ht="22.5" customHeight="1" thickBot="1" x14ac:dyDescent="0.3">
      <c r="A8" s="16" t="s">
        <v>89</v>
      </c>
      <c r="B8" s="17"/>
      <c r="C8" s="43">
        <v>39800000</v>
      </c>
      <c r="D8" s="13" t="s">
        <v>32</v>
      </c>
      <c r="E8" s="14">
        <f t="shared" si="1"/>
        <v>48000</v>
      </c>
      <c r="F8" s="14">
        <v>60000</v>
      </c>
      <c r="G8" s="14"/>
      <c r="H8" s="20">
        <f t="shared" si="0"/>
        <v>60000</v>
      </c>
      <c r="I8" s="117"/>
      <c r="J8" s="117"/>
      <c r="K8" s="117"/>
      <c r="L8" s="117"/>
      <c r="M8" s="124"/>
      <c r="N8" s="25"/>
    </row>
    <row r="9" spans="1:14" ht="21.75" customHeight="1" thickBot="1" x14ac:dyDescent="0.3">
      <c r="A9" s="16" t="s">
        <v>134</v>
      </c>
      <c r="B9" s="17"/>
      <c r="C9" s="43">
        <v>33760000</v>
      </c>
      <c r="D9" s="13" t="s">
        <v>33</v>
      </c>
      <c r="E9" s="14">
        <f>F9-(F9*25/125)</f>
        <v>43440</v>
      </c>
      <c r="F9" s="14">
        <v>54300</v>
      </c>
      <c r="G9" s="14"/>
      <c r="H9" s="20">
        <f t="shared" si="0"/>
        <v>54300</v>
      </c>
      <c r="I9" s="117"/>
      <c r="J9" s="117"/>
      <c r="K9" s="117"/>
      <c r="L9" s="117"/>
      <c r="M9" s="124"/>
      <c r="N9" s="25"/>
    </row>
    <row r="10" spans="1:14" s="6" customFormat="1" ht="21.75" customHeight="1" thickBot="1" x14ac:dyDescent="0.3">
      <c r="A10" s="16" t="s">
        <v>135</v>
      </c>
      <c r="B10" s="17"/>
      <c r="C10" s="43"/>
      <c r="D10" s="13" t="s">
        <v>59</v>
      </c>
      <c r="E10" s="14">
        <f t="shared" si="1"/>
        <v>40296</v>
      </c>
      <c r="F10" s="14">
        <v>50370</v>
      </c>
      <c r="G10" s="14"/>
      <c r="H10" s="20">
        <f t="shared" si="0"/>
        <v>50370</v>
      </c>
      <c r="I10" s="117" t="s">
        <v>173</v>
      </c>
      <c r="J10" s="117" t="s">
        <v>173</v>
      </c>
      <c r="K10" s="117" t="s">
        <v>173</v>
      </c>
      <c r="L10" s="117" t="s">
        <v>173</v>
      </c>
      <c r="M10" s="124" t="s">
        <v>173</v>
      </c>
      <c r="N10" s="24"/>
    </row>
    <row r="11" spans="1:14" ht="20.25" customHeight="1" thickBot="1" x14ac:dyDescent="0.3">
      <c r="A11" s="9" t="s">
        <v>93</v>
      </c>
      <c r="B11" s="8">
        <v>3222</v>
      </c>
      <c r="C11" s="47"/>
      <c r="D11" s="125" t="s">
        <v>9</v>
      </c>
      <c r="E11" s="125">
        <v>676387.83</v>
      </c>
      <c r="F11" s="125">
        <v>835000</v>
      </c>
      <c r="G11" s="133">
        <v>-185000</v>
      </c>
      <c r="H11" s="20">
        <f t="shared" si="0"/>
        <v>650000</v>
      </c>
      <c r="I11" s="136" t="s">
        <v>231</v>
      </c>
      <c r="J11" s="137"/>
      <c r="K11" s="137"/>
      <c r="L11" s="137"/>
      <c r="M11" s="138"/>
      <c r="N11" s="25"/>
    </row>
    <row r="12" spans="1:14" ht="22.5" customHeight="1" thickBot="1" x14ac:dyDescent="0.3">
      <c r="A12" s="9" t="s">
        <v>94</v>
      </c>
      <c r="B12" s="8">
        <v>3223</v>
      </c>
      <c r="C12" s="47"/>
      <c r="D12" s="5" t="s">
        <v>10</v>
      </c>
      <c r="E12" s="7">
        <f>SUM(E13:E15)</f>
        <v>326276.81</v>
      </c>
      <c r="F12" s="7">
        <f>SUM(F13:F15)</f>
        <v>388200</v>
      </c>
      <c r="G12" s="7">
        <v>-53200</v>
      </c>
      <c r="H12" s="20">
        <f>F12+G12</f>
        <v>335000</v>
      </c>
      <c r="I12" s="122" t="s">
        <v>173</v>
      </c>
      <c r="J12" s="122" t="s">
        <v>173</v>
      </c>
      <c r="K12" s="122" t="s">
        <v>173</v>
      </c>
      <c r="L12" s="122" t="s">
        <v>173</v>
      </c>
      <c r="M12" s="123" t="s">
        <v>173</v>
      </c>
      <c r="N12" s="25"/>
    </row>
    <row r="13" spans="1:14" ht="19.5" customHeight="1" thickBot="1" x14ac:dyDescent="0.3">
      <c r="A13" s="16" t="s">
        <v>143</v>
      </c>
      <c r="B13" s="17"/>
      <c r="C13" s="43">
        <v>40100000</v>
      </c>
      <c r="D13" s="13" t="s">
        <v>35</v>
      </c>
      <c r="E13" s="14">
        <v>163716.81</v>
      </c>
      <c r="F13" s="14">
        <v>185000</v>
      </c>
      <c r="G13" s="14"/>
      <c r="H13" s="20">
        <f>F13+G13</f>
        <v>185000</v>
      </c>
      <c r="I13" s="117"/>
      <c r="J13" s="117"/>
      <c r="K13" s="117"/>
      <c r="L13" s="117"/>
      <c r="M13" s="124"/>
      <c r="N13" s="25"/>
    </row>
    <row r="14" spans="1:14" ht="16.5" customHeight="1" thickBot="1" x14ac:dyDescent="0.3">
      <c r="A14" s="16" t="s">
        <v>144</v>
      </c>
      <c r="B14" s="17"/>
      <c r="C14" s="43">
        <v>23210000</v>
      </c>
      <c r="D14" s="13" t="s">
        <v>36</v>
      </c>
      <c r="E14" s="14">
        <f t="shared" ref="E14:E21" si="2">F14-(F14*25/125)</f>
        <v>14560</v>
      </c>
      <c r="F14" s="14">
        <v>18200</v>
      </c>
      <c r="G14" s="14"/>
      <c r="H14" s="20">
        <f t="shared" ref="H14:H78" si="3">F14+G14</f>
        <v>18200</v>
      </c>
      <c r="I14" s="117" t="s">
        <v>173</v>
      </c>
      <c r="J14" s="117" t="s">
        <v>173</v>
      </c>
      <c r="K14" s="117" t="s">
        <v>173</v>
      </c>
      <c r="L14" s="117" t="s">
        <v>173</v>
      </c>
      <c r="M14" s="124" t="s">
        <v>173</v>
      </c>
      <c r="N14" s="25"/>
    </row>
    <row r="15" spans="1:14" ht="21.75" customHeight="1" thickBot="1" x14ac:dyDescent="0.3">
      <c r="A15" s="16" t="s">
        <v>145</v>
      </c>
      <c r="B15" s="17"/>
      <c r="C15" s="43" t="s">
        <v>243</v>
      </c>
      <c r="D15" s="13" t="s">
        <v>37</v>
      </c>
      <c r="E15" s="14">
        <f t="shared" si="2"/>
        <v>148000</v>
      </c>
      <c r="F15" s="14">
        <v>185000</v>
      </c>
      <c r="G15" s="14"/>
      <c r="H15" s="20">
        <f t="shared" si="3"/>
        <v>185000</v>
      </c>
      <c r="I15" s="117" t="s">
        <v>174</v>
      </c>
      <c r="J15" s="117" t="s">
        <v>184</v>
      </c>
      <c r="K15" s="117" t="s">
        <v>280</v>
      </c>
      <c r="L15" s="117" t="s">
        <v>172</v>
      </c>
      <c r="M15" s="124" t="s">
        <v>175</v>
      </c>
      <c r="N15" s="25"/>
    </row>
    <row r="16" spans="1:14" ht="29.25" customHeight="1" thickBot="1" x14ac:dyDescent="0.3">
      <c r="A16" s="9" t="s">
        <v>95</v>
      </c>
      <c r="B16" s="8">
        <v>3224</v>
      </c>
      <c r="C16" s="47"/>
      <c r="D16" s="5" t="s">
        <v>11</v>
      </c>
      <c r="E16" s="7">
        <v>95920</v>
      </c>
      <c r="F16" s="7">
        <v>119900</v>
      </c>
      <c r="G16" s="7">
        <v>25356.79</v>
      </c>
      <c r="H16" s="20">
        <f t="shared" si="3"/>
        <v>145256.79</v>
      </c>
      <c r="I16" s="122" t="s">
        <v>173</v>
      </c>
      <c r="J16" s="122" t="s">
        <v>173</v>
      </c>
      <c r="K16" s="122" t="s">
        <v>173</v>
      </c>
      <c r="L16" s="122" t="s">
        <v>173</v>
      </c>
      <c r="M16" s="123" t="s">
        <v>173</v>
      </c>
      <c r="N16" s="25"/>
    </row>
    <row r="17" spans="1:14" ht="23.25" customHeight="1" thickBot="1" x14ac:dyDescent="0.3">
      <c r="A17" s="16" t="s">
        <v>146</v>
      </c>
      <c r="B17" s="17"/>
      <c r="C17" s="43"/>
      <c r="D17" s="13" t="s">
        <v>38</v>
      </c>
      <c r="E17" s="14">
        <f t="shared" si="2"/>
        <v>66800</v>
      </c>
      <c r="F17" s="14">
        <v>83500</v>
      </c>
      <c r="G17" s="14"/>
      <c r="H17" s="20">
        <f t="shared" si="3"/>
        <v>83500</v>
      </c>
      <c r="I17" s="117" t="s">
        <v>173</v>
      </c>
      <c r="J17" s="117" t="s">
        <v>173</v>
      </c>
      <c r="K17" s="117" t="s">
        <v>173</v>
      </c>
      <c r="L17" s="117" t="s">
        <v>173</v>
      </c>
      <c r="M17" s="124" t="s">
        <v>173</v>
      </c>
      <c r="N17" s="25"/>
    </row>
    <row r="18" spans="1:14" ht="24" customHeight="1" thickBot="1" x14ac:dyDescent="0.3">
      <c r="A18" s="16" t="s">
        <v>147</v>
      </c>
      <c r="B18" s="17"/>
      <c r="C18" s="43"/>
      <c r="D18" s="13" t="s">
        <v>39</v>
      </c>
      <c r="E18" s="14">
        <f t="shared" si="2"/>
        <v>12000</v>
      </c>
      <c r="F18" s="14">
        <v>15000</v>
      </c>
      <c r="G18" s="14"/>
      <c r="H18" s="20">
        <f t="shared" si="3"/>
        <v>15000</v>
      </c>
      <c r="I18" s="117" t="s">
        <v>173</v>
      </c>
      <c r="J18" s="117" t="s">
        <v>173</v>
      </c>
      <c r="K18" s="117" t="s">
        <v>173</v>
      </c>
      <c r="L18" s="117" t="s">
        <v>173</v>
      </c>
      <c r="M18" s="124" t="s">
        <v>173</v>
      </c>
      <c r="N18" s="25"/>
    </row>
    <row r="19" spans="1:14" ht="29.25" customHeight="1" thickBot="1" x14ac:dyDescent="0.3">
      <c r="A19" s="16" t="s">
        <v>148</v>
      </c>
      <c r="B19" s="17"/>
      <c r="C19" s="43"/>
      <c r="D19" s="13" t="s">
        <v>40</v>
      </c>
      <c r="E19" s="14">
        <f t="shared" si="2"/>
        <v>17120</v>
      </c>
      <c r="F19" s="14">
        <v>21400</v>
      </c>
      <c r="G19" s="14"/>
      <c r="H19" s="20">
        <f t="shared" si="3"/>
        <v>21400</v>
      </c>
      <c r="I19" s="117" t="s">
        <v>173</v>
      </c>
      <c r="J19" s="117" t="s">
        <v>173</v>
      </c>
      <c r="K19" s="117" t="s">
        <v>173</v>
      </c>
      <c r="L19" s="117" t="s">
        <v>173</v>
      </c>
      <c r="M19" s="124" t="s">
        <v>173</v>
      </c>
      <c r="N19" s="25"/>
    </row>
    <row r="20" spans="1:14" ht="29.25" customHeight="1" thickBot="1" x14ac:dyDescent="0.3">
      <c r="A20" s="9" t="s">
        <v>96</v>
      </c>
      <c r="B20" s="8">
        <v>3225</v>
      </c>
      <c r="C20" s="47" t="s">
        <v>250</v>
      </c>
      <c r="D20" s="5" t="s">
        <v>12</v>
      </c>
      <c r="E20" s="7">
        <f t="shared" si="2"/>
        <v>32000</v>
      </c>
      <c r="F20" s="7">
        <v>40000</v>
      </c>
      <c r="G20" s="7">
        <v>-15000</v>
      </c>
      <c r="H20" s="20">
        <f t="shared" si="3"/>
        <v>25000</v>
      </c>
      <c r="I20" s="122" t="s">
        <v>173</v>
      </c>
      <c r="J20" s="122" t="s">
        <v>173</v>
      </c>
      <c r="K20" s="122" t="s">
        <v>173</v>
      </c>
      <c r="L20" s="122" t="s">
        <v>173</v>
      </c>
      <c r="M20" s="123" t="s">
        <v>173</v>
      </c>
      <c r="N20" s="25"/>
    </row>
    <row r="21" spans="1:14" ht="29.25" customHeight="1" thickBot="1" x14ac:dyDescent="0.3">
      <c r="A21" s="9" t="s">
        <v>97</v>
      </c>
      <c r="B21" s="8">
        <v>3227</v>
      </c>
      <c r="C21" s="43" t="s">
        <v>249</v>
      </c>
      <c r="D21" s="5" t="s">
        <v>13</v>
      </c>
      <c r="E21" s="7">
        <f t="shared" si="2"/>
        <v>5600</v>
      </c>
      <c r="F21" s="7">
        <v>7000</v>
      </c>
      <c r="G21" s="7">
        <v>-3000</v>
      </c>
      <c r="H21" s="20">
        <f t="shared" si="3"/>
        <v>4000</v>
      </c>
      <c r="I21" s="122" t="s">
        <v>173</v>
      </c>
      <c r="J21" s="122" t="s">
        <v>173</v>
      </c>
      <c r="K21" s="122" t="s">
        <v>173</v>
      </c>
      <c r="L21" s="122" t="s">
        <v>173</v>
      </c>
      <c r="M21" s="123" t="s">
        <v>173</v>
      </c>
      <c r="N21" s="25"/>
    </row>
    <row r="22" spans="1:14" s="6" customFormat="1" ht="29.25" customHeight="1" thickBot="1" x14ac:dyDescent="0.3">
      <c r="A22" s="9" t="s">
        <v>98</v>
      </c>
      <c r="B22" s="8">
        <v>3231</v>
      </c>
      <c r="C22" s="47"/>
      <c r="D22" s="5" t="s">
        <v>14</v>
      </c>
      <c r="E22" s="7">
        <v>54000</v>
      </c>
      <c r="F22" s="7">
        <v>67500</v>
      </c>
      <c r="G22" s="7">
        <v>-3500</v>
      </c>
      <c r="H22" s="20">
        <f t="shared" si="3"/>
        <v>64000</v>
      </c>
      <c r="I22" s="122" t="s">
        <v>173</v>
      </c>
      <c r="J22" s="122" t="s">
        <v>173</v>
      </c>
      <c r="K22" s="122" t="s">
        <v>173</v>
      </c>
      <c r="L22" s="122" t="s">
        <v>173</v>
      </c>
      <c r="M22" s="123" t="s">
        <v>173</v>
      </c>
      <c r="N22" s="24"/>
    </row>
    <row r="23" spans="1:14" ht="20.25" customHeight="1" thickBot="1" x14ac:dyDescent="0.3">
      <c r="A23" s="16" t="s">
        <v>149</v>
      </c>
      <c r="B23" s="17"/>
      <c r="C23" s="43" t="s">
        <v>244</v>
      </c>
      <c r="D23" s="13" t="s">
        <v>41</v>
      </c>
      <c r="E23" s="14">
        <f>F23-(F23*25/125)</f>
        <v>40000</v>
      </c>
      <c r="F23" s="14">
        <v>50000</v>
      </c>
      <c r="G23" s="14">
        <v>-2000</v>
      </c>
      <c r="H23" s="20">
        <f t="shared" si="3"/>
        <v>48000</v>
      </c>
      <c r="I23" s="117" t="s">
        <v>173</v>
      </c>
      <c r="J23" s="117" t="s">
        <v>173</v>
      </c>
      <c r="K23" s="117" t="s">
        <v>173</v>
      </c>
      <c r="L23" s="117" t="s">
        <v>173</v>
      </c>
      <c r="M23" s="124" t="s">
        <v>173</v>
      </c>
      <c r="N23" s="25"/>
    </row>
    <row r="24" spans="1:14" ht="23.25" customHeight="1" thickBot="1" x14ac:dyDescent="0.3">
      <c r="A24" s="16" t="s">
        <v>150</v>
      </c>
      <c r="B24" s="17"/>
      <c r="C24" s="43" t="s">
        <v>244</v>
      </c>
      <c r="D24" s="13" t="s">
        <v>42</v>
      </c>
      <c r="E24" s="14">
        <f t="shared" ref="E24:E60" si="4">F24-(F24*25/125)</f>
        <v>12000</v>
      </c>
      <c r="F24" s="14">
        <v>15000</v>
      </c>
      <c r="G24" s="14">
        <v>-1000</v>
      </c>
      <c r="H24" s="20">
        <f t="shared" si="3"/>
        <v>14000</v>
      </c>
      <c r="I24" s="117" t="s">
        <v>173</v>
      </c>
      <c r="J24" s="117" t="s">
        <v>173</v>
      </c>
      <c r="K24" s="117" t="s">
        <v>173</v>
      </c>
      <c r="L24" s="117" t="s">
        <v>173</v>
      </c>
      <c r="M24" s="124" t="s">
        <v>173</v>
      </c>
      <c r="N24" s="25"/>
    </row>
    <row r="25" spans="1:14" ht="29.25" customHeight="1" thickBot="1" x14ac:dyDescent="0.3">
      <c r="A25" s="16" t="s">
        <v>151</v>
      </c>
      <c r="B25" s="17"/>
      <c r="C25" s="43" t="s">
        <v>271</v>
      </c>
      <c r="D25" s="13" t="s">
        <v>272</v>
      </c>
      <c r="E25" s="14">
        <f t="shared" si="4"/>
        <v>2000</v>
      </c>
      <c r="F25" s="14">
        <v>2500</v>
      </c>
      <c r="G25" s="14">
        <v>-500</v>
      </c>
      <c r="H25" s="20">
        <f t="shared" si="3"/>
        <v>2000</v>
      </c>
      <c r="I25" s="117" t="s">
        <v>173</v>
      </c>
      <c r="J25" s="117" t="s">
        <v>173</v>
      </c>
      <c r="K25" s="117" t="s">
        <v>173</v>
      </c>
      <c r="L25" s="117" t="s">
        <v>173</v>
      </c>
      <c r="M25" s="124" t="s">
        <v>173</v>
      </c>
      <c r="N25" s="25"/>
    </row>
    <row r="26" spans="1:14" s="6" customFormat="1" ht="29.25" customHeight="1" thickBot="1" x14ac:dyDescent="0.3">
      <c r="A26" s="9" t="s">
        <v>99</v>
      </c>
      <c r="B26" s="8">
        <v>3232</v>
      </c>
      <c r="C26" s="47"/>
      <c r="D26" s="5" t="s">
        <v>15</v>
      </c>
      <c r="E26" s="7">
        <v>156784</v>
      </c>
      <c r="F26" s="7">
        <v>195980</v>
      </c>
      <c r="G26" s="7">
        <v>189832.5</v>
      </c>
      <c r="H26" s="20">
        <f t="shared" si="3"/>
        <v>385812.5</v>
      </c>
      <c r="I26" s="122" t="s">
        <v>173</v>
      </c>
      <c r="J26" s="122" t="s">
        <v>173</v>
      </c>
      <c r="K26" s="122" t="s">
        <v>173</v>
      </c>
      <c r="L26" s="122" t="s">
        <v>173</v>
      </c>
      <c r="M26" s="123" t="s">
        <v>173</v>
      </c>
      <c r="N26" s="24"/>
    </row>
    <row r="27" spans="1:14" ht="25.5" customHeight="1" thickBot="1" x14ac:dyDescent="0.3">
      <c r="A27" s="16" t="s">
        <v>100</v>
      </c>
      <c r="B27" s="17"/>
      <c r="C27" s="43" t="s">
        <v>253</v>
      </c>
      <c r="D27" s="13" t="s">
        <v>43</v>
      </c>
      <c r="E27" s="14">
        <f t="shared" si="4"/>
        <v>18000</v>
      </c>
      <c r="F27" s="14">
        <v>22500</v>
      </c>
      <c r="G27" s="14">
        <v>0</v>
      </c>
      <c r="H27" s="20">
        <f t="shared" si="3"/>
        <v>22500</v>
      </c>
      <c r="I27" s="117" t="s">
        <v>173</v>
      </c>
      <c r="J27" s="117" t="s">
        <v>173</v>
      </c>
      <c r="K27" s="117" t="s">
        <v>173</v>
      </c>
      <c r="L27" s="117" t="s">
        <v>173</v>
      </c>
      <c r="M27" s="124" t="s">
        <v>173</v>
      </c>
      <c r="N27" s="25"/>
    </row>
    <row r="28" spans="1:14" ht="21.75" customHeight="1" thickBot="1" x14ac:dyDescent="0.3">
      <c r="A28" s="16" t="s">
        <v>101</v>
      </c>
      <c r="B28" s="17"/>
      <c r="C28" s="77" t="s">
        <v>263</v>
      </c>
      <c r="D28" s="13" t="s">
        <v>44</v>
      </c>
      <c r="E28" s="14">
        <f t="shared" si="4"/>
        <v>20000</v>
      </c>
      <c r="F28" s="14">
        <v>25000</v>
      </c>
      <c r="G28" s="14">
        <v>0</v>
      </c>
      <c r="H28" s="20">
        <f t="shared" si="3"/>
        <v>25000</v>
      </c>
      <c r="I28" s="39" t="s">
        <v>173</v>
      </c>
      <c r="J28" s="39" t="s">
        <v>173</v>
      </c>
      <c r="K28" s="39" t="s">
        <v>173</v>
      </c>
      <c r="L28" s="39" t="s">
        <v>173</v>
      </c>
      <c r="M28" s="40" t="s">
        <v>173</v>
      </c>
      <c r="N28" s="25"/>
    </row>
    <row r="29" spans="1:14" ht="23.25" customHeight="1" thickBot="1" x14ac:dyDescent="0.3">
      <c r="A29" s="16" t="s">
        <v>102</v>
      </c>
      <c r="B29" s="17"/>
      <c r="C29" s="43"/>
      <c r="D29" s="13" t="s">
        <v>45</v>
      </c>
      <c r="E29" s="14">
        <f t="shared" si="4"/>
        <v>19200</v>
      </c>
      <c r="F29" s="14">
        <v>24000</v>
      </c>
      <c r="G29" s="14">
        <v>0</v>
      </c>
      <c r="H29" s="20">
        <f t="shared" si="3"/>
        <v>24000</v>
      </c>
      <c r="I29" s="39" t="s">
        <v>173</v>
      </c>
      <c r="J29" s="39" t="s">
        <v>173</v>
      </c>
      <c r="K29" s="39" t="s">
        <v>173</v>
      </c>
      <c r="L29" s="39" t="s">
        <v>173</v>
      </c>
      <c r="M29" s="40" t="s">
        <v>173</v>
      </c>
      <c r="N29" s="25"/>
    </row>
    <row r="30" spans="1:14" s="6" customFormat="1" ht="21" customHeight="1" thickBot="1" x14ac:dyDescent="0.3">
      <c r="A30" s="16" t="s">
        <v>103</v>
      </c>
      <c r="B30" s="17"/>
      <c r="C30" s="43" t="s">
        <v>259</v>
      </c>
      <c r="D30" s="13" t="s">
        <v>46</v>
      </c>
      <c r="E30" s="14">
        <f t="shared" si="4"/>
        <v>19200</v>
      </c>
      <c r="F30" s="14">
        <v>24000</v>
      </c>
      <c r="G30" s="14">
        <v>0</v>
      </c>
      <c r="H30" s="20">
        <f t="shared" si="3"/>
        <v>24000</v>
      </c>
      <c r="I30" s="39" t="s">
        <v>173</v>
      </c>
      <c r="J30" s="39" t="s">
        <v>173</v>
      </c>
      <c r="K30" s="39" t="s">
        <v>173</v>
      </c>
      <c r="L30" s="39" t="s">
        <v>173</v>
      </c>
      <c r="M30" s="40" t="s">
        <v>173</v>
      </c>
      <c r="N30" s="24"/>
    </row>
    <row r="31" spans="1:14" s="6" customFormat="1" ht="21" customHeight="1" thickBot="1" x14ac:dyDescent="0.3">
      <c r="A31" s="16" t="s">
        <v>104</v>
      </c>
      <c r="B31" s="17"/>
      <c r="C31" s="43"/>
      <c r="D31" s="13" t="s">
        <v>47</v>
      </c>
      <c r="E31" s="14">
        <f t="shared" si="4"/>
        <v>19200</v>
      </c>
      <c r="F31" s="14">
        <v>24000</v>
      </c>
      <c r="G31" s="14"/>
      <c r="H31" s="20">
        <f t="shared" si="3"/>
        <v>24000</v>
      </c>
      <c r="I31" s="39" t="s">
        <v>173</v>
      </c>
      <c r="J31" s="39" t="s">
        <v>173</v>
      </c>
      <c r="K31" s="39" t="s">
        <v>173</v>
      </c>
      <c r="L31" s="39" t="s">
        <v>173</v>
      </c>
      <c r="M31" s="40" t="s">
        <v>173</v>
      </c>
      <c r="N31" s="24"/>
    </row>
    <row r="32" spans="1:14" s="6" customFormat="1" ht="21" customHeight="1" thickBot="1" x14ac:dyDescent="0.3">
      <c r="A32" s="16" t="s">
        <v>152</v>
      </c>
      <c r="B32" s="17"/>
      <c r="C32" s="43" t="s">
        <v>254</v>
      </c>
      <c r="D32" s="13" t="s">
        <v>48</v>
      </c>
      <c r="E32" s="14">
        <f t="shared" si="4"/>
        <v>4000</v>
      </c>
      <c r="F32" s="14">
        <v>5000</v>
      </c>
      <c r="G32" s="14"/>
      <c r="H32" s="20">
        <f t="shared" si="3"/>
        <v>5000</v>
      </c>
      <c r="I32" s="39" t="s">
        <v>173</v>
      </c>
      <c r="J32" s="39" t="s">
        <v>173</v>
      </c>
      <c r="K32" s="39" t="s">
        <v>173</v>
      </c>
      <c r="L32" s="39" t="s">
        <v>173</v>
      </c>
      <c r="M32" s="40" t="s">
        <v>173</v>
      </c>
      <c r="N32" s="24"/>
    </row>
    <row r="33" spans="1:14" s="18" customFormat="1" ht="27.75" customHeight="1" thickBot="1" x14ac:dyDescent="0.3">
      <c r="A33" s="16" t="s">
        <v>153</v>
      </c>
      <c r="B33" s="17"/>
      <c r="C33" s="43"/>
      <c r="D33" s="13" t="s">
        <v>49</v>
      </c>
      <c r="E33" s="14">
        <f t="shared" si="4"/>
        <v>10000</v>
      </c>
      <c r="F33" s="14">
        <v>12500</v>
      </c>
      <c r="G33" s="14"/>
      <c r="H33" s="20">
        <f t="shared" si="3"/>
        <v>12500</v>
      </c>
      <c r="I33" s="39" t="s">
        <v>173</v>
      </c>
      <c r="J33" s="39" t="s">
        <v>173</v>
      </c>
      <c r="K33" s="39" t="s">
        <v>173</v>
      </c>
      <c r="L33" s="39" t="s">
        <v>173</v>
      </c>
      <c r="M33" s="40" t="s">
        <v>173</v>
      </c>
      <c r="N33" s="26"/>
    </row>
    <row r="34" spans="1:14" s="18" customFormat="1" ht="21" customHeight="1" thickBot="1" x14ac:dyDescent="0.3">
      <c r="A34" s="16" t="s">
        <v>154</v>
      </c>
      <c r="B34" s="17"/>
      <c r="C34" s="43" t="s">
        <v>255</v>
      </c>
      <c r="D34" s="13" t="s">
        <v>50</v>
      </c>
      <c r="E34" s="14">
        <f t="shared" si="4"/>
        <v>11600</v>
      </c>
      <c r="F34" s="14">
        <v>14500</v>
      </c>
      <c r="G34" s="14"/>
      <c r="H34" s="20">
        <f t="shared" si="3"/>
        <v>14500</v>
      </c>
      <c r="I34" s="39" t="s">
        <v>173</v>
      </c>
      <c r="J34" s="39" t="s">
        <v>173</v>
      </c>
      <c r="K34" s="39" t="s">
        <v>173</v>
      </c>
      <c r="L34" s="39" t="s">
        <v>173</v>
      </c>
      <c r="M34" s="40" t="s">
        <v>173</v>
      </c>
      <c r="N34" s="26"/>
    </row>
    <row r="35" spans="1:14" s="18" customFormat="1" ht="29.25" customHeight="1" thickBot="1" x14ac:dyDescent="0.3">
      <c r="A35" s="16" t="s">
        <v>155</v>
      </c>
      <c r="B35" s="17"/>
      <c r="C35" s="43"/>
      <c r="D35" s="13" t="s">
        <v>51</v>
      </c>
      <c r="E35" s="14">
        <f t="shared" si="4"/>
        <v>8000</v>
      </c>
      <c r="F35" s="14">
        <v>10000</v>
      </c>
      <c r="G35" s="14"/>
      <c r="H35" s="20">
        <f t="shared" si="3"/>
        <v>10000</v>
      </c>
      <c r="I35" s="39" t="s">
        <v>173</v>
      </c>
      <c r="J35" s="39" t="s">
        <v>173</v>
      </c>
      <c r="K35" s="39" t="s">
        <v>173</v>
      </c>
      <c r="L35" s="39" t="s">
        <v>173</v>
      </c>
      <c r="M35" s="40" t="s">
        <v>173</v>
      </c>
      <c r="N35" s="26"/>
    </row>
    <row r="36" spans="1:14" s="6" customFormat="1" ht="29.25" customHeight="1" thickBot="1" x14ac:dyDescent="0.3">
      <c r="A36" s="16" t="s">
        <v>156</v>
      </c>
      <c r="B36" s="17"/>
      <c r="C36" s="43"/>
      <c r="D36" s="13" t="s">
        <v>53</v>
      </c>
      <c r="E36" s="14">
        <f t="shared" si="4"/>
        <v>20000</v>
      </c>
      <c r="F36" s="14">
        <v>25000</v>
      </c>
      <c r="G36" s="14"/>
      <c r="H36" s="20">
        <f t="shared" si="3"/>
        <v>25000</v>
      </c>
      <c r="I36" s="39" t="s">
        <v>173</v>
      </c>
      <c r="J36" s="39" t="s">
        <v>173</v>
      </c>
      <c r="K36" s="39" t="s">
        <v>173</v>
      </c>
      <c r="L36" s="39" t="s">
        <v>173</v>
      </c>
      <c r="M36" s="40" t="s">
        <v>173</v>
      </c>
      <c r="N36" s="24"/>
    </row>
    <row r="37" spans="1:14" s="18" customFormat="1" ht="29.25" customHeight="1" thickBot="1" x14ac:dyDescent="0.3">
      <c r="A37" s="16" t="s">
        <v>157</v>
      </c>
      <c r="B37" s="17"/>
      <c r="C37" s="43"/>
      <c r="D37" s="13" t="s">
        <v>52</v>
      </c>
      <c r="E37" s="14">
        <f t="shared" si="4"/>
        <v>7584</v>
      </c>
      <c r="F37" s="14">
        <v>9480</v>
      </c>
      <c r="G37" s="14"/>
      <c r="H37" s="20">
        <f t="shared" si="3"/>
        <v>9480</v>
      </c>
      <c r="I37" s="39" t="s">
        <v>173</v>
      </c>
      <c r="J37" s="39" t="s">
        <v>173</v>
      </c>
      <c r="K37" s="39" t="s">
        <v>173</v>
      </c>
      <c r="L37" s="39" t="s">
        <v>173</v>
      </c>
      <c r="M37" s="40" t="s">
        <v>173</v>
      </c>
      <c r="N37" s="26"/>
    </row>
    <row r="38" spans="1:14" s="18" customFormat="1" ht="29.25" customHeight="1" thickBot="1" x14ac:dyDescent="0.3">
      <c r="A38" s="9" t="s">
        <v>105</v>
      </c>
      <c r="B38" s="8">
        <v>3233</v>
      </c>
      <c r="C38" s="47"/>
      <c r="D38" s="5" t="s">
        <v>16</v>
      </c>
      <c r="E38" s="7">
        <f t="shared" si="4"/>
        <v>10400</v>
      </c>
      <c r="F38" s="7">
        <v>13000</v>
      </c>
      <c r="G38" s="7">
        <v>-7000</v>
      </c>
      <c r="H38" s="20">
        <f t="shared" si="3"/>
        <v>6000</v>
      </c>
      <c r="I38" s="66" t="s">
        <v>173</v>
      </c>
      <c r="J38" s="66" t="s">
        <v>173</v>
      </c>
      <c r="K38" s="66" t="s">
        <v>173</v>
      </c>
      <c r="L38" s="66" t="s">
        <v>173</v>
      </c>
      <c r="M38" s="67" t="s">
        <v>173</v>
      </c>
      <c r="N38" s="26"/>
    </row>
    <row r="39" spans="1:14" s="18" customFormat="1" ht="29.25" customHeight="1" thickBot="1" x14ac:dyDescent="0.3">
      <c r="A39" s="9" t="s">
        <v>106</v>
      </c>
      <c r="B39" s="8">
        <v>3234</v>
      </c>
      <c r="C39" s="47"/>
      <c r="D39" s="5" t="s">
        <v>17</v>
      </c>
      <c r="E39" s="7">
        <f>SUM(E40:E44)</f>
        <v>317003.53999999998</v>
      </c>
      <c r="F39" s="7">
        <v>341550</v>
      </c>
      <c r="G39" s="7">
        <v>-101550</v>
      </c>
      <c r="H39" s="20">
        <f t="shared" si="3"/>
        <v>240000</v>
      </c>
      <c r="I39" s="66" t="s">
        <v>173</v>
      </c>
      <c r="J39" s="66" t="s">
        <v>173</v>
      </c>
      <c r="K39" s="66" t="s">
        <v>173</v>
      </c>
      <c r="L39" s="66" t="s">
        <v>173</v>
      </c>
      <c r="M39" s="67" t="s">
        <v>173</v>
      </c>
      <c r="N39" s="26"/>
    </row>
    <row r="40" spans="1:14" s="18" customFormat="1" ht="29.25" customHeight="1" thickBot="1" x14ac:dyDescent="0.3">
      <c r="A40" s="16" t="s">
        <v>158</v>
      </c>
      <c r="B40" s="17"/>
      <c r="C40" s="43" t="s">
        <v>245</v>
      </c>
      <c r="D40" s="13" t="s">
        <v>54</v>
      </c>
      <c r="E40" s="14">
        <v>169254.87</v>
      </c>
      <c r="F40" s="14">
        <v>184550</v>
      </c>
      <c r="G40" s="14"/>
      <c r="H40" s="20">
        <f t="shared" si="3"/>
        <v>184550</v>
      </c>
      <c r="I40" s="39" t="s">
        <v>173</v>
      </c>
      <c r="J40" s="39" t="s">
        <v>173</v>
      </c>
      <c r="K40" s="39" t="s">
        <v>173</v>
      </c>
      <c r="L40" s="39" t="s">
        <v>173</v>
      </c>
      <c r="M40" s="40" t="s">
        <v>173</v>
      </c>
      <c r="N40" s="26"/>
    </row>
    <row r="41" spans="1:14" s="18" customFormat="1" ht="29.25" customHeight="1" thickBot="1" x14ac:dyDescent="0.3">
      <c r="A41" s="16" t="s">
        <v>159</v>
      </c>
      <c r="B41" s="17"/>
      <c r="C41" s="43" t="s">
        <v>246</v>
      </c>
      <c r="D41" s="13" t="s">
        <v>58</v>
      </c>
      <c r="E41" s="14">
        <v>36148.67</v>
      </c>
      <c r="F41" s="14">
        <v>42000</v>
      </c>
      <c r="G41" s="14"/>
      <c r="H41" s="20">
        <f t="shared" si="3"/>
        <v>42000</v>
      </c>
      <c r="I41" s="39" t="s">
        <v>173</v>
      </c>
      <c r="J41" s="39" t="s">
        <v>173</v>
      </c>
      <c r="K41" s="39" t="s">
        <v>173</v>
      </c>
      <c r="L41" s="39" t="s">
        <v>173</v>
      </c>
      <c r="M41" s="40" t="s">
        <v>173</v>
      </c>
      <c r="N41" s="26"/>
    </row>
    <row r="42" spans="1:14" s="18" customFormat="1" ht="29.25" customHeight="1" thickBot="1" x14ac:dyDescent="0.3">
      <c r="A42" s="16" t="s">
        <v>160</v>
      </c>
      <c r="B42" s="17"/>
      <c r="C42" s="43" t="s">
        <v>247</v>
      </c>
      <c r="D42" s="13" t="s">
        <v>55</v>
      </c>
      <c r="E42" s="14">
        <f t="shared" si="4"/>
        <v>5600</v>
      </c>
      <c r="F42" s="14">
        <v>7000</v>
      </c>
      <c r="G42" s="14"/>
      <c r="H42" s="20">
        <f t="shared" si="3"/>
        <v>7000</v>
      </c>
      <c r="I42" s="39" t="s">
        <v>173</v>
      </c>
      <c r="J42" s="39" t="s">
        <v>173</v>
      </c>
      <c r="K42" s="39" t="s">
        <v>173</v>
      </c>
      <c r="L42" s="39" t="s">
        <v>173</v>
      </c>
      <c r="M42" s="40" t="s">
        <v>173</v>
      </c>
      <c r="N42" s="26"/>
    </row>
    <row r="43" spans="1:14" s="18" customFormat="1" ht="29.25" customHeight="1" thickBot="1" x14ac:dyDescent="0.3">
      <c r="A43" s="16" t="s">
        <v>161</v>
      </c>
      <c r="B43" s="17"/>
      <c r="C43" s="43" t="s">
        <v>248</v>
      </c>
      <c r="D43" s="13" t="s">
        <v>56</v>
      </c>
      <c r="E43" s="14">
        <f t="shared" si="4"/>
        <v>8000</v>
      </c>
      <c r="F43" s="14">
        <v>10000</v>
      </c>
      <c r="G43" s="14"/>
      <c r="H43" s="20">
        <f t="shared" si="3"/>
        <v>10000</v>
      </c>
      <c r="I43" s="39" t="s">
        <v>173</v>
      </c>
      <c r="J43" s="39" t="s">
        <v>173</v>
      </c>
      <c r="K43" s="39" t="s">
        <v>173</v>
      </c>
      <c r="L43" s="39" t="s">
        <v>173</v>
      </c>
      <c r="M43" s="40" t="s">
        <v>173</v>
      </c>
      <c r="N43" s="26"/>
    </row>
    <row r="44" spans="1:14" s="18" customFormat="1" ht="29.25" customHeight="1" thickBot="1" x14ac:dyDescent="0.3">
      <c r="A44" s="16" t="s">
        <v>162</v>
      </c>
      <c r="B44" s="17"/>
      <c r="C44" s="43"/>
      <c r="D44" s="13" t="s">
        <v>57</v>
      </c>
      <c r="E44" s="14">
        <f>F44</f>
        <v>98000</v>
      </c>
      <c r="F44" s="14">
        <v>98000</v>
      </c>
      <c r="G44" s="14"/>
      <c r="H44" s="20">
        <f t="shared" si="3"/>
        <v>98000</v>
      </c>
      <c r="I44" s="39" t="s">
        <v>173</v>
      </c>
      <c r="J44" s="39" t="s">
        <v>173</v>
      </c>
      <c r="K44" s="39" t="s">
        <v>173</v>
      </c>
      <c r="L44" s="39" t="s">
        <v>173</v>
      </c>
      <c r="M44" s="40" t="s">
        <v>173</v>
      </c>
      <c r="N44" s="26"/>
    </row>
    <row r="45" spans="1:14" s="18" customFormat="1" ht="29.25" customHeight="1" thickBot="1" x14ac:dyDescent="0.3">
      <c r="A45" s="9" t="s">
        <v>107</v>
      </c>
      <c r="B45" s="8">
        <v>3235</v>
      </c>
      <c r="C45" s="47" t="s">
        <v>264</v>
      </c>
      <c r="D45" s="5" t="s">
        <v>18</v>
      </c>
      <c r="E45" s="7">
        <f t="shared" si="4"/>
        <v>27200</v>
      </c>
      <c r="F45" s="7">
        <v>34000</v>
      </c>
      <c r="G45" s="7">
        <v>-4000</v>
      </c>
      <c r="H45" s="20">
        <f t="shared" si="3"/>
        <v>30000</v>
      </c>
      <c r="I45" s="66" t="s">
        <v>173</v>
      </c>
      <c r="J45" s="66" t="s">
        <v>173</v>
      </c>
      <c r="K45" s="66" t="s">
        <v>173</v>
      </c>
      <c r="L45" s="66" t="s">
        <v>173</v>
      </c>
      <c r="M45" s="67" t="s">
        <v>173</v>
      </c>
      <c r="N45" s="26"/>
    </row>
    <row r="46" spans="1:14" s="18" customFormat="1" ht="29.25" customHeight="1" thickBot="1" x14ac:dyDescent="0.3">
      <c r="A46" s="9" t="s">
        <v>108</v>
      </c>
      <c r="B46" s="8">
        <v>3236</v>
      </c>
      <c r="C46" s="47" t="s">
        <v>241</v>
      </c>
      <c r="D46" s="5" t="s">
        <v>19</v>
      </c>
      <c r="E46" s="7">
        <f t="shared" si="4"/>
        <v>18000</v>
      </c>
      <c r="F46" s="7">
        <v>22500</v>
      </c>
      <c r="G46" s="7">
        <v>-9000</v>
      </c>
      <c r="H46" s="20">
        <f t="shared" si="3"/>
        <v>13500</v>
      </c>
      <c r="I46" s="66" t="s">
        <v>173</v>
      </c>
      <c r="J46" s="66" t="s">
        <v>173</v>
      </c>
      <c r="K46" s="66" t="s">
        <v>173</v>
      </c>
      <c r="L46" s="66" t="s">
        <v>173</v>
      </c>
      <c r="M46" s="67" t="s">
        <v>173</v>
      </c>
      <c r="N46" s="26"/>
    </row>
    <row r="47" spans="1:14" s="18" customFormat="1" ht="29.25" customHeight="1" thickBot="1" x14ac:dyDescent="0.3">
      <c r="A47" s="9" t="s">
        <v>109</v>
      </c>
      <c r="B47" s="8">
        <v>3237</v>
      </c>
      <c r="C47" s="47" t="s">
        <v>242</v>
      </c>
      <c r="D47" s="5" t="s">
        <v>20</v>
      </c>
      <c r="E47" s="7">
        <f>SUM(E48:E50)</f>
        <v>89320</v>
      </c>
      <c r="F47" s="7">
        <v>90400</v>
      </c>
      <c r="G47" s="7">
        <v>-20400</v>
      </c>
      <c r="H47" s="20">
        <f t="shared" si="3"/>
        <v>70000</v>
      </c>
      <c r="I47" s="66" t="s">
        <v>173</v>
      </c>
      <c r="J47" s="66" t="s">
        <v>173</v>
      </c>
      <c r="K47" s="66" t="s">
        <v>173</v>
      </c>
      <c r="L47" s="66" t="s">
        <v>173</v>
      </c>
      <c r="M47" s="67" t="s">
        <v>173</v>
      </c>
      <c r="N47" s="26"/>
    </row>
    <row r="48" spans="1:14" s="6" customFormat="1" ht="21.75" customHeight="1" thickBot="1" x14ac:dyDescent="0.3">
      <c r="A48" s="16" t="s">
        <v>110</v>
      </c>
      <c r="B48" s="17"/>
      <c r="C48" s="43"/>
      <c r="D48" s="13" t="s">
        <v>62</v>
      </c>
      <c r="E48" s="14">
        <v>30000</v>
      </c>
      <c r="F48" s="14">
        <v>30000</v>
      </c>
      <c r="G48" s="14">
        <v>0</v>
      </c>
      <c r="H48" s="20">
        <f t="shared" si="3"/>
        <v>30000</v>
      </c>
      <c r="I48" s="39" t="s">
        <v>173</v>
      </c>
      <c r="J48" s="39" t="s">
        <v>173</v>
      </c>
      <c r="K48" s="39" t="s">
        <v>173</v>
      </c>
      <c r="L48" s="39" t="s">
        <v>173</v>
      </c>
      <c r="M48" s="40" t="s">
        <v>173</v>
      </c>
      <c r="N48" s="24"/>
    </row>
    <row r="49" spans="1:14" s="18" customFormat="1" ht="27" customHeight="1" thickBot="1" x14ac:dyDescent="0.3">
      <c r="A49" s="16" t="s">
        <v>111</v>
      </c>
      <c r="B49" s="17"/>
      <c r="C49" s="43" t="s">
        <v>265</v>
      </c>
      <c r="D49" s="13" t="s">
        <v>63</v>
      </c>
      <c r="E49" s="14">
        <v>55000</v>
      </c>
      <c r="F49" s="14">
        <v>55000</v>
      </c>
      <c r="G49" s="14">
        <v>-15000</v>
      </c>
      <c r="H49" s="20">
        <f t="shared" si="3"/>
        <v>40000</v>
      </c>
      <c r="I49" s="39" t="s">
        <v>173</v>
      </c>
      <c r="J49" s="39" t="s">
        <v>173</v>
      </c>
      <c r="K49" s="39" t="s">
        <v>173</v>
      </c>
      <c r="L49" s="39" t="s">
        <v>173</v>
      </c>
      <c r="M49" s="40" t="s">
        <v>173</v>
      </c>
      <c r="N49" s="26"/>
    </row>
    <row r="50" spans="1:14" s="18" customFormat="1" ht="29.25" customHeight="1" thickBot="1" x14ac:dyDescent="0.3">
      <c r="A50" s="16" t="s">
        <v>112</v>
      </c>
      <c r="B50" s="17"/>
      <c r="C50" s="43"/>
      <c r="D50" s="13" t="s">
        <v>64</v>
      </c>
      <c r="E50" s="14">
        <f t="shared" si="4"/>
        <v>4320</v>
      </c>
      <c r="F50" s="14">
        <v>5400</v>
      </c>
      <c r="G50" s="14">
        <v>0</v>
      </c>
      <c r="H50" s="20">
        <f t="shared" si="3"/>
        <v>5400</v>
      </c>
      <c r="I50" s="39" t="s">
        <v>173</v>
      </c>
      <c r="J50" s="39" t="s">
        <v>173</v>
      </c>
      <c r="K50" s="39" t="s">
        <v>173</v>
      </c>
      <c r="L50" s="39" t="s">
        <v>173</v>
      </c>
      <c r="M50" s="40" t="s">
        <v>173</v>
      </c>
      <c r="N50" s="26"/>
    </row>
    <row r="51" spans="1:14" s="18" customFormat="1" ht="29.25" customHeight="1" thickBot="1" x14ac:dyDescent="0.3">
      <c r="A51" s="9" t="s">
        <v>113</v>
      </c>
      <c r="B51" s="8">
        <v>3238</v>
      </c>
      <c r="C51" s="47" t="s">
        <v>258</v>
      </c>
      <c r="D51" s="5" t="s">
        <v>21</v>
      </c>
      <c r="E51" s="7">
        <f t="shared" si="4"/>
        <v>68000</v>
      </c>
      <c r="F51" s="7">
        <v>85000</v>
      </c>
      <c r="G51" s="7">
        <v>-21256</v>
      </c>
      <c r="H51" s="20">
        <f t="shared" si="3"/>
        <v>63744</v>
      </c>
      <c r="I51" s="66" t="s">
        <v>173</v>
      </c>
      <c r="J51" s="66" t="s">
        <v>173</v>
      </c>
      <c r="K51" s="66" t="s">
        <v>173</v>
      </c>
      <c r="L51" s="66" t="s">
        <v>173</v>
      </c>
      <c r="M51" s="67" t="s">
        <v>173</v>
      </c>
      <c r="N51" s="26"/>
    </row>
    <row r="52" spans="1:14" s="18" customFormat="1" ht="29.25" customHeight="1" thickBot="1" x14ac:dyDescent="0.3">
      <c r="A52" s="9" t="s">
        <v>114</v>
      </c>
      <c r="B52" s="8">
        <v>3239</v>
      </c>
      <c r="C52" s="47"/>
      <c r="D52" s="5" t="s">
        <v>22</v>
      </c>
      <c r="E52" s="7">
        <v>41200</v>
      </c>
      <c r="F52" s="7">
        <v>51500</v>
      </c>
      <c r="G52" s="7">
        <v>-1875</v>
      </c>
      <c r="H52" s="20">
        <f t="shared" si="3"/>
        <v>49625</v>
      </c>
      <c r="I52" s="66" t="s">
        <v>173</v>
      </c>
      <c r="J52" s="66" t="s">
        <v>173</v>
      </c>
      <c r="K52" s="66" t="s">
        <v>173</v>
      </c>
      <c r="L52" s="66" t="s">
        <v>173</v>
      </c>
      <c r="M52" s="67" t="s">
        <v>173</v>
      </c>
      <c r="N52" s="26"/>
    </row>
    <row r="53" spans="1:14" s="18" customFormat="1" ht="21.75" customHeight="1" thickBot="1" x14ac:dyDescent="0.3">
      <c r="A53" s="16" t="s">
        <v>163</v>
      </c>
      <c r="B53" s="17"/>
      <c r="C53" s="43" t="s">
        <v>269</v>
      </c>
      <c r="D53" s="13" t="s">
        <v>65</v>
      </c>
      <c r="E53" s="14">
        <f t="shared" si="4"/>
        <v>5800</v>
      </c>
      <c r="F53" s="14">
        <v>7250</v>
      </c>
      <c r="G53" s="14"/>
      <c r="H53" s="20">
        <f t="shared" si="3"/>
        <v>7250</v>
      </c>
      <c r="I53" s="39" t="s">
        <v>173</v>
      </c>
      <c r="J53" s="39" t="s">
        <v>173</v>
      </c>
      <c r="K53" s="39" t="s">
        <v>173</v>
      </c>
      <c r="L53" s="39" t="s">
        <v>173</v>
      </c>
      <c r="M53" s="40" t="s">
        <v>173</v>
      </c>
      <c r="N53" s="26"/>
    </row>
    <row r="54" spans="1:14" s="6" customFormat="1" ht="29.25" customHeight="1" thickBot="1" x14ac:dyDescent="0.3">
      <c r="A54" s="16" t="s">
        <v>164</v>
      </c>
      <c r="B54" s="17"/>
      <c r="C54" s="43"/>
      <c r="D54" s="13" t="s">
        <v>66</v>
      </c>
      <c r="E54" s="14">
        <f t="shared" si="4"/>
        <v>7200</v>
      </c>
      <c r="F54" s="14">
        <v>9000</v>
      </c>
      <c r="G54" s="14"/>
      <c r="H54" s="20">
        <f t="shared" si="3"/>
        <v>9000</v>
      </c>
      <c r="I54" s="39" t="s">
        <v>173</v>
      </c>
      <c r="J54" s="39" t="s">
        <v>173</v>
      </c>
      <c r="K54" s="39" t="s">
        <v>173</v>
      </c>
      <c r="L54" s="39" t="s">
        <v>173</v>
      </c>
      <c r="M54" s="40" t="s">
        <v>173</v>
      </c>
      <c r="N54" s="24"/>
    </row>
    <row r="55" spans="1:14" s="6" customFormat="1" ht="21" customHeight="1" thickBot="1" x14ac:dyDescent="0.3">
      <c r="A55" s="16" t="s">
        <v>165</v>
      </c>
      <c r="B55" s="17"/>
      <c r="C55" s="43" t="s">
        <v>270</v>
      </c>
      <c r="D55" s="13" t="s">
        <v>67</v>
      </c>
      <c r="E55" s="14">
        <f t="shared" si="4"/>
        <v>8000</v>
      </c>
      <c r="F55" s="14">
        <v>10000</v>
      </c>
      <c r="G55" s="14"/>
      <c r="H55" s="20">
        <f t="shared" si="3"/>
        <v>10000</v>
      </c>
      <c r="I55" s="39" t="s">
        <v>173</v>
      </c>
      <c r="J55" s="39" t="s">
        <v>173</v>
      </c>
      <c r="K55" s="39" t="s">
        <v>173</v>
      </c>
      <c r="L55" s="39" t="s">
        <v>173</v>
      </c>
      <c r="M55" s="40" t="s">
        <v>173</v>
      </c>
      <c r="N55" s="24"/>
    </row>
    <row r="56" spans="1:14" s="6" customFormat="1" ht="23.25" customHeight="1" thickBot="1" x14ac:dyDescent="0.3">
      <c r="A56" s="16" t="s">
        <v>166</v>
      </c>
      <c r="B56" s="17"/>
      <c r="C56" s="43"/>
      <c r="D56" s="13" t="s">
        <v>68</v>
      </c>
      <c r="E56" s="14">
        <f t="shared" si="4"/>
        <v>14400</v>
      </c>
      <c r="F56" s="14">
        <v>18000</v>
      </c>
      <c r="G56" s="14"/>
      <c r="H56" s="20">
        <f t="shared" si="3"/>
        <v>18000</v>
      </c>
      <c r="I56" s="39" t="s">
        <v>173</v>
      </c>
      <c r="J56" s="39" t="s">
        <v>173</v>
      </c>
      <c r="K56" s="39" t="s">
        <v>173</v>
      </c>
      <c r="L56" s="39" t="s">
        <v>173</v>
      </c>
      <c r="M56" s="40" t="s">
        <v>173</v>
      </c>
      <c r="N56" s="24"/>
    </row>
    <row r="57" spans="1:14" s="18" customFormat="1" ht="25.5" customHeight="1" thickBot="1" x14ac:dyDescent="0.3">
      <c r="A57" s="16" t="s">
        <v>167</v>
      </c>
      <c r="B57" s="17"/>
      <c r="C57" s="43"/>
      <c r="D57" s="13" t="s">
        <v>69</v>
      </c>
      <c r="E57" s="14">
        <f t="shared" si="4"/>
        <v>5800</v>
      </c>
      <c r="F57" s="14">
        <v>7250</v>
      </c>
      <c r="G57" s="14"/>
      <c r="H57" s="20">
        <f t="shared" si="3"/>
        <v>7250</v>
      </c>
      <c r="I57" s="39" t="s">
        <v>173</v>
      </c>
      <c r="J57" s="39" t="s">
        <v>173</v>
      </c>
      <c r="K57" s="39" t="s">
        <v>173</v>
      </c>
      <c r="L57" s="39" t="s">
        <v>173</v>
      </c>
      <c r="M57" s="40" t="s">
        <v>173</v>
      </c>
      <c r="N57" s="26"/>
    </row>
    <row r="58" spans="1:14" s="18" customFormat="1" ht="24.75" customHeight="1" thickBot="1" x14ac:dyDescent="0.3">
      <c r="A58" s="16"/>
      <c r="B58" s="8">
        <v>3241</v>
      </c>
      <c r="C58" s="43"/>
      <c r="D58" s="13" t="s">
        <v>284</v>
      </c>
      <c r="E58" s="7">
        <f t="shared" si="4"/>
        <v>6163.68</v>
      </c>
      <c r="F58" s="7">
        <v>7704.6</v>
      </c>
      <c r="G58" s="14">
        <v>10818.9</v>
      </c>
      <c r="H58" s="20">
        <f t="shared" si="3"/>
        <v>18523.5</v>
      </c>
      <c r="I58" s="39"/>
      <c r="J58" s="39"/>
      <c r="K58" s="39"/>
      <c r="L58" s="39"/>
      <c r="M58" s="40"/>
      <c r="N58" s="26"/>
    </row>
    <row r="59" spans="1:14" s="18" customFormat="1" ht="29.25" customHeight="1" thickBot="1" x14ac:dyDescent="0.3">
      <c r="A59" s="9" t="s">
        <v>115</v>
      </c>
      <c r="B59" s="8">
        <v>3292</v>
      </c>
      <c r="C59" s="43" t="s">
        <v>256</v>
      </c>
      <c r="D59" s="5" t="s">
        <v>23</v>
      </c>
      <c r="E59" s="115">
        <v>25875</v>
      </c>
      <c r="F59" s="7">
        <v>25875</v>
      </c>
      <c r="G59" s="7">
        <v>-175</v>
      </c>
      <c r="H59" s="20">
        <f t="shared" si="3"/>
        <v>25700</v>
      </c>
      <c r="I59" s="66" t="s">
        <v>173</v>
      </c>
      <c r="J59" s="66" t="s">
        <v>173</v>
      </c>
      <c r="K59" s="66" t="s">
        <v>173</v>
      </c>
      <c r="L59" s="66" t="s">
        <v>173</v>
      </c>
      <c r="M59" s="67" t="s">
        <v>173</v>
      </c>
      <c r="N59" s="26"/>
    </row>
    <row r="60" spans="1:14" s="18" customFormat="1" ht="29.25" customHeight="1" thickBot="1" x14ac:dyDescent="0.3">
      <c r="A60" s="9" t="s">
        <v>168</v>
      </c>
      <c r="B60" s="8">
        <v>3293</v>
      </c>
      <c r="C60" s="47"/>
      <c r="D60" s="5" t="s">
        <v>24</v>
      </c>
      <c r="E60" s="7">
        <f t="shared" si="4"/>
        <v>7200</v>
      </c>
      <c r="F60" s="7">
        <v>9000</v>
      </c>
      <c r="G60" s="7">
        <v>-7000</v>
      </c>
      <c r="H60" s="20">
        <f t="shared" si="3"/>
        <v>2000</v>
      </c>
      <c r="I60" s="66" t="s">
        <v>173</v>
      </c>
      <c r="J60" s="66" t="s">
        <v>173</v>
      </c>
      <c r="K60" s="66" t="s">
        <v>173</v>
      </c>
      <c r="L60" s="66" t="s">
        <v>173</v>
      </c>
      <c r="M60" s="67" t="s">
        <v>173</v>
      </c>
      <c r="N60" s="26"/>
    </row>
    <row r="61" spans="1:14" s="18" customFormat="1" ht="29.25" customHeight="1" thickBot="1" x14ac:dyDescent="0.25">
      <c r="A61" s="9" t="s">
        <v>169</v>
      </c>
      <c r="B61" s="8">
        <v>3294</v>
      </c>
      <c r="C61" s="50" t="s">
        <v>266</v>
      </c>
      <c r="D61" s="5" t="s">
        <v>25</v>
      </c>
      <c r="E61" s="115">
        <v>7000</v>
      </c>
      <c r="F61" s="7">
        <v>7000</v>
      </c>
      <c r="G61" s="7">
        <v>-900</v>
      </c>
      <c r="H61" s="20">
        <f t="shared" si="3"/>
        <v>6100</v>
      </c>
      <c r="I61" s="66" t="s">
        <v>173</v>
      </c>
      <c r="J61" s="66" t="s">
        <v>173</v>
      </c>
      <c r="K61" s="66" t="s">
        <v>173</v>
      </c>
      <c r="L61" s="66" t="s">
        <v>173</v>
      </c>
      <c r="M61" s="67" t="s">
        <v>173</v>
      </c>
      <c r="N61" s="26"/>
    </row>
    <row r="62" spans="1:14" s="6" customFormat="1" ht="29.25" customHeight="1" thickBot="1" x14ac:dyDescent="0.3">
      <c r="A62" s="9" t="s">
        <v>116</v>
      </c>
      <c r="B62" s="8">
        <v>4221</v>
      </c>
      <c r="C62" s="43" t="s">
        <v>261</v>
      </c>
      <c r="D62" s="5" t="s">
        <v>26</v>
      </c>
      <c r="E62" s="7">
        <v>48000</v>
      </c>
      <c r="F62" s="7">
        <f>SUM(F63:F69)</f>
        <v>60000</v>
      </c>
      <c r="G62" s="7">
        <v>63213.63</v>
      </c>
      <c r="H62" s="20">
        <f t="shared" si="3"/>
        <v>123213.63</v>
      </c>
      <c r="I62" s="66" t="s">
        <v>173</v>
      </c>
      <c r="J62" s="66" t="s">
        <v>173</v>
      </c>
      <c r="K62" s="66" t="s">
        <v>173</v>
      </c>
      <c r="L62" s="66" t="s">
        <v>173</v>
      </c>
      <c r="M62" s="67" t="s">
        <v>173</v>
      </c>
      <c r="N62" s="24"/>
    </row>
    <row r="63" spans="1:14" s="6" customFormat="1" ht="21" customHeight="1" thickBot="1" x14ac:dyDescent="0.3">
      <c r="A63" s="16" t="s">
        <v>117</v>
      </c>
      <c r="B63" s="17"/>
      <c r="C63" s="43" t="s">
        <v>252</v>
      </c>
      <c r="D63" s="13" t="s">
        <v>70</v>
      </c>
      <c r="E63" s="14">
        <f t="shared" ref="E63:E69" si="5">F63-(F63*25/125)</f>
        <v>8000</v>
      </c>
      <c r="F63" s="14">
        <v>10000</v>
      </c>
      <c r="G63" s="14"/>
      <c r="H63" s="20">
        <f t="shared" si="3"/>
        <v>10000</v>
      </c>
      <c r="I63" s="39" t="s">
        <v>173</v>
      </c>
      <c r="J63" s="39" t="s">
        <v>173</v>
      </c>
      <c r="K63" s="39" t="s">
        <v>173</v>
      </c>
      <c r="L63" s="39" t="s">
        <v>173</v>
      </c>
      <c r="M63" s="40" t="s">
        <v>173</v>
      </c>
      <c r="N63" s="24"/>
    </row>
    <row r="64" spans="1:14" s="18" customFormat="1" ht="26.25" customHeight="1" thickBot="1" x14ac:dyDescent="0.3">
      <c r="A64" s="16" t="s">
        <v>273</v>
      </c>
      <c r="B64" s="17"/>
      <c r="C64" s="43"/>
      <c r="D64" s="13" t="s">
        <v>76</v>
      </c>
      <c r="E64" s="14">
        <f t="shared" si="5"/>
        <v>6000</v>
      </c>
      <c r="F64" s="14">
        <v>7500</v>
      </c>
      <c r="G64" s="14"/>
      <c r="H64" s="20">
        <f t="shared" si="3"/>
        <v>7500</v>
      </c>
      <c r="I64" s="39" t="s">
        <v>173</v>
      </c>
      <c r="J64" s="39" t="s">
        <v>173</v>
      </c>
      <c r="K64" s="39" t="s">
        <v>173</v>
      </c>
      <c r="L64" s="39" t="s">
        <v>173</v>
      </c>
      <c r="M64" s="40" t="s">
        <v>173</v>
      </c>
      <c r="N64" s="26"/>
    </row>
    <row r="65" spans="1:14" s="18" customFormat="1" ht="24" customHeight="1" thickBot="1" x14ac:dyDescent="0.3">
      <c r="A65" s="16" t="s">
        <v>120</v>
      </c>
      <c r="B65" s="17"/>
      <c r="C65" s="43"/>
      <c r="D65" s="13" t="s">
        <v>77</v>
      </c>
      <c r="E65" s="14">
        <f t="shared" si="5"/>
        <v>8000</v>
      </c>
      <c r="F65" s="14">
        <v>10000</v>
      </c>
      <c r="G65" s="14"/>
      <c r="H65" s="20">
        <f t="shared" si="3"/>
        <v>10000</v>
      </c>
      <c r="I65" s="39" t="s">
        <v>173</v>
      </c>
      <c r="J65" s="39" t="s">
        <v>173</v>
      </c>
      <c r="K65" s="39" t="s">
        <v>173</v>
      </c>
      <c r="L65" s="39" t="s">
        <v>173</v>
      </c>
      <c r="M65" s="40" t="s">
        <v>173</v>
      </c>
      <c r="N65" s="26"/>
    </row>
    <row r="66" spans="1:14" s="18" customFormat="1" ht="17.25" customHeight="1" thickBot="1" x14ac:dyDescent="0.3">
      <c r="A66" s="16" t="s">
        <v>121</v>
      </c>
      <c r="B66" s="17"/>
      <c r="C66" s="43"/>
      <c r="D66" s="13" t="s">
        <v>78</v>
      </c>
      <c r="E66" s="14">
        <f t="shared" si="5"/>
        <v>8000</v>
      </c>
      <c r="F66" s="14">
        <v>10000</v>
      </c>
      <c r="G66" s="14"/>
      <c r="H66" s="20">
        <f t="shared" si="3"/>
        <v>10000</v>
      </c>
      <c r="I66" s="39" t="s">
        <v>173</v>
      </c>
      <c r="J66" s="39" t="s">
        <v>173</v>
      </c>
      <c r="K66" s="39" t="s">
        <v>173</v>
      </c>
      <c r="L66" s="39" t="s">
        <v>173</v>
      </c>
      <c r="M66" s="40" t="s">
        <v>173</v>
      </c>
      <c r="N66" s="26"/>
    </row>
    <row r="67" spans="1:14" s="18" customFormat="1" ht="18" customHeight="1" thickBot="1" x14ac:dyDescent="0.3">
      <c r="A67" s="16" t="s">
        <v>122</v>
      </c>
      <c r="B67" s="17"/>
      <c r="C67" s="43"/>
      <c r="D67" s="13" t="s">
        <v>79</v>
      </c>
      <c r="E67" s="14">
        <f t="shared" si="5"/>
        <v>8000</v>
      </c>
      <c r="F67" s="14">
        <v>10000</v>
      </c>
      <c r="G67" s="14"/>
      <c r="H67" s="20">
        <f t="shared" si="3"/>
        <v>10000</v>
      </c>
      <c r="I67" s="39" t="s">
        <v>173</v>
      </c>
      <c r="J67" s="39" t="s">
        <v>173</v>
      </c>
      <c r="K67" s="39" t="s">
        <v>173</v>
      </c>
      <c r="L67" s="39" t="s">
        <v>173</v>
      </c>
      <c r="M67" s="40" t="s">
        <v>173</v>
      </c>
      <c r="N67" s="26"/>
    </row>
    <row r="68" spans="1:14" s="18" customFormat="1" ht="15.75" customHeight="1" thickBot="1" x14ac:dyDescent="0.3">
      <c r="A68" s="16" t="s">
        <v>123</v>
      </c>
      <c r="B68" s="17"/>
      <c r="C68" s="43"/>
      <c r="D68" s="13" t="s">
        <v>176</v>
      </c>
      <c r="E68" s="14">
        <f t="shared" si="5"/>
        <v>4000</v>
      </c>
      <c r="F68" s="14">
        <v>5000</v>
      </c>
      <c r="G68" s="14"/>
      <c r="H68" s="20">
        <f t="shared" si="3"/>
        <v>5000</v>
      </c>
      <c r="I68" s="39" t="s">
        <v>173</v>
      </c>
      <c r="J68" s="39" t="s">
        <v>173</v>
      </c>
      <c r="K68" s="39" t="s">
        <v>173</v>
      </c>
      <c r="L68" s="39" t="s">
        <v>173</v>
      </c>
      <c r="M68" s="40" t="s">
        <v>173</v>
      </c>
      <c r="N68" s="26"/>
    </row>
    <row r="69" spans="1:14" s="6" customFormat="1" ht="26.25" customHeight="1" thickBot="1" x14ac:dyDescent="0.3">
      <c r="A69" s="16" t="s">
        <v>177</v>
      </c>
      <c r="B69" s="17"/>
      <c r="C69" s="43"/>
      <c r="D69" s="13" t="s">
        <v>80</v>
      </c>
      <c r="E69" s="14">
        <f t="shared" si="5"/>
        <v>6000</v>
      </c>
      <c r="F69" s="14">
        <v>7500</v>
      </c>
      <c r="G69" s="14"/>
      <c r="H69" s="20">
        <f t="shared" si="3"/>
        <v>7500</v>
      </c>
      <c r="I69" s="39" t="s">
        <v>173</v>
      </c>
      <c r="J69" s="39" t="s">
        <v>173</v>
      </c>
      <c r="K69" s="39" t="s">
        <v>173</v>
      </c>
      <c r="L69" s="39" t="s">
        <v>173</v>
      </c>
      <c r="M69" s="40" t="s">
        <v>173</v>
      </c>
      <c r="N69" s="24"/>
    </row>
    <row r="70" spans="1:14" s="6" customFormat="1" ht="29.25" customHeight="1" thickBot="1" x14ac:dyDescent="0.3">
      <c r="A70" s="9" t="s">
        <v>124</v>
      </c>
      <c r="B70" s="8">
        <v>4222</v>
      </c>
      <c r="C70" s="48" t="s">
        <v>251</v>
      </c>
      <c r="D70" s="5" t="s">
        <v>27</v>
      </c>
      <c r="E70" s="7">
        <f>SUM(E71:E73)</f>
        <v>12000</v>
      </c>
      <c r="F70" s="7">
        <f>SUM(F71:F73)</f>
        <v>15000</v>
      </c>
      <c r="G70" s="7">
        <v>3000</v>
      </c>
      <c r="H70" s="20">
        <f t="shared" si="3"/>
        <v>18000</v>
      </c>
      <c r="I70" s="66" t="s">
        <v>173</v>
      </c>
      <c r="J70" s="66" t="s">
        <v>173</v>
      </c>
      <c r="K70" s="66" t="s">
        <v>173</v>
      </c>
      <c r="L70" s="66" t="s">
        <v>173</v>
      </c>
      <c r="M70" s="67" t="s">
        <v>173</v>
      </c>
      <c r="N70" s="24"/>
    </row>
    <row r="71" spans="1:14" s="6" customFormat="1" ht="23.25" customHeight="1" thickBot="1" x14ac:dyDescent="0.3">
      <c r="A71" s="16" t="s">
        <v>125</v>
      </c>
      <c r="B71" s="17"/>
      <c r="C71" s="43"/>
      <c r="D71" s="13" t="s">
        <v>71</v>
      </c>
      <c r="E71" s="14">
        <f t="shared" ref="E71:E84" si="6">F71-(F71*25/125)</f>
        <v>9400</v>
      </c>
      <c r="F71" s="14">
        <v>11750</v>
      </c>
      <c r="G71" s="14"/>
      <c r="H71" s="20">
        <f t="shared" si="3"/>
        <v>11750</v>
      </c>
      <c r="I71" s="39" t="s">
        <v>173</v>
      </c>
      <c r="J71" s="39" t="s">
        <v>173</v>
      </c>
      <c r="K71" s="39" t="s">
        <v>173</v>
      </c>
      <c r="L71" s="39" t="s">
        <v>173</v>
      </c>
      <c r="M71" s="40" t="s">
        <v>173</v>
      </c>
      <c r="N71" s="24"/>
    </row>
    <row r="72" spans="1:14" s="6" customFormat="1" ht="23.25" customHeight="1" thickBot="1" x14ac:dyDescent="0.3">
      <c r="A72" s="16" t="s">
        <v>118</v>
      </c>
      <c r="B72" s="17"/>
      <c r="C72" s="43"/>
      <c r="D72" s="13" t="s">
        <v>72</v>
      </c>
      <c r="E72" s="14">
        <f t="shared" si="6"/>
        <v>1000</v>
      </c>
      <c r="F72" s="14">
        <v>1250</v>
      </c>
      <c r="G72" s="14"/>
      <c r="H72" s="20">
        <f t="shared" si="3"/>
        <v>1250</v>
      </c>
      <c r="I72" s="39" t="s">
        <v>173</v>
      </c>
      <c r="J72" s="39" t="s">
        <v>173</v>
      </c>
      <c r="K72" s="39" t="s">
        <v>173</v>
      </c>
      <c r="L72" s="39" t="s">
        <v>173</v>
      </c>
      <c r="M72" s="40" t="s">
        <v>173</v>
      </c>
      <c r="N72" s="24"/>
    </row>
    <row r="73" spans="1:14" s="18" customFormat="1" ht="19.5" customHeight="1" thickBot="1" x14ac:dyDescent="0.3">
      <c r="A73" s="16" t="s">
        <v>119</v>
      </c>
      <c r="B73" s="17"/>
      <c r="C73" s="43"/>
      <c r="D73" s="13" t="s">
        <v>73</v>
      </c>
      <c r="E73" s="14">
        <f t="shared" si="6"/>
        <v>1600</v>
      </c>
      <c r="F73" s="14">
        <v>2000</v>
      </c>
      <c r="G73" s="14"/>
      <c r="H73" s="20">
        <f t="shared" si="3"/>
        <v>2000</v>
      </c>
      <c r="I73" s="39" t="s">
        <v>173</v>
      </c>
      <c r="J73" s="39" t="s">
        <v>173</v>
      </c>
      <c r="K73" s="39" t="s">
        <v>173</v>
      </c>
      <c r="L73" s="39" t="s">
        <v>173</v>
      </c>
      <c r="M73" s="40" t="s">
        <v>173</v>
      </c>
      <c r="N73" s="26"/>
    </row>
    <row r="74" spans="1:14" s="18" customFormat="1" ht="29.25" customHeight="1" thickBot="1" x14ac:dyDescent="0.3">
      <c r="A74" s="9" t="s">
        <v>126</v>
      </c>
      <c r="B74" s="8">
        <v>4223</v>
      </c>
      <c r="C74" s="47"/>
      <c r="D74" s="5" t="s">
        <v>28</v>
      </c>
      <c r="E74" s="7">
        <f t="shared" si="6"/>
        <v>8000</v>
      </c>
      <c r="F74" s="7">
        <f>SUM(F75:F75)</f>
        <v>10000</v>
      </c>
      <c r="G74" s="7">
        <v>10000</v>
      </c>
      <c r="H74" s="20">
        <f t="shared" si="3"/>
        <v>20000</v>
      </c>
      <c r="I74" s="66" t="s">
        <v>173</v>
      </c>
      <c r="J74" s="66" t="s">
        <v>173</v>
      </c>
      <c r="K74" s="66" t="s">
        <v>173</v>
      </c>
      <c r="L74" s="66" t="s">
        <v>173</v>
      </c>
      <c r="M74" s="67" t="s">
        <v>173</v>
      </c>
      <c r="N74" s="26"/>
    </row>
    <row r="75" spans="1:14" s="18" customFormat="1" ht="21" customHeight="1" thickBot="1" x14ac:dyDescent="0.3">
      <c r="A75" s="16" t="s">
        <v>178</v>
      </c>
      <c r="B75" s="17"/>
      <c r="C75" s="43" t="s">
        <v>260</v>
      </c>
      <c r="D75" s="113" t="s">
        <v>278</v>
      </c>
      <c r="E75" s="14">
        <f t="shared" si="6"/>
        <v>8000</v>
      </c>
      <c r="F75" s="14">
        <v>10000</v>
      </c>
      <c r="G75" s="14"/>
      <c r="H75" s="20">
        <f t="shared" si="3"/>
        <v>10000</v>
      </c>
      <c r="I75" s="39" t="s">
        <v>173</v>
      </c>
      <c r="J75" s="39" t="s">
        <v>173</v>
      </c>
      <c r="K75" s="39" t="s">
        <v>173</v>
      </c>
      <c r="L75" s="39" t="s">
        <v>173</v>
      </c>
      <c r="M75" s="40" t="s">
        <v>173</v>
      </c>
      <c r="N75" s="26"/>
    </row>
    <row r="76" spans="1:14" s="18" customFormat="1" ht="25.5" customHeight="1" thickBot="1" x14ac:dyDescent="0.3">
      <c r="A76" s="9" t="s">
        <v>127</v>
      </c>
      <c r="B76" s="8">
        <v>4226</v>
      </c>
      <c r="C76" s="47"/>
      <c r="D76" s="5" t="s">
        <v>29</v>
      </c>
      <c r="E76" s="7">
        <f t="shared" si="6"/>
        <v>4000</v>
      </c>
      <c r="F76" s="7">
        <f>SUM(F77:F78)</f>
        <v>5000</v>
      </c>
      <c r="G76" s="7">
        <v>7050</v>
      </c>
      <c r="H76" s="20">
        <f t="shared" si="3"/>
        <v>12050</v>
      </c>
      <c r="I76" s="66" t="s">
        <v>173</v>
      </c>
      <c r="J76" s="66" t="s">
        <v>173</v>
      </c>
      <c r="K76" s="66" t="s">
        <v>173</v>
      </c>
      <c r="L76" s="66" t="s">
        <v>173</v>
      </c>
      <c r="M76" s="67" t="s">
        <v>173</v>
      </c>
      <c r="N76" s="26"/>
    </row>
    <row r="77" spans="1:14" s="18" customFormat="1" ht="21" customHeight="1" thickBot="1" x14ac:dyDescent="0.3">
      <c r="A77" s="16" t="s">
        <v>128</v>
      </c>
      <c r="B77" s="17"/>
      <c r="C77" s="43"/>
      <c r="D77" s="13" t="s">
        <v>74</v>
      </c>
      <c r="E77" s="14">
        <f t="shared" si="6"/>
        <v>2000</v>
      </c>
      <c r="F77" s="14">
        <v>2500</v>
      </c>
      <c r="G77" s="14"/>
      <c r="H77" s="20">
        <f t="shared" si="3"/>
        <v>2500</v>
      </c>
      <c r="I77" s="39" t="s">
        <v>173</v>
      </c>
      <c r="J77" s="39" t="s">
        <v>173</v>
      </c>
      <c r="K77" s="39" t="s">
        <v>173</v>
      </c>
      <c r="L77" s="39" t="s">
        <v>173</v>
      </c>
      <c r="M77" s="40" t="s">
        <v>173</v>
      </c>
      <c r="N77" s="26"/>
    </row>
    <row r="78" spans="1:14" s="18" customFormat="1" ht="24.75" customHeight="1" thickBot="1" x14ac:dyDescent="0.3">
      <c r="A78" s="16" t="s">
        <v>129</v>
      </c>
      <c r="B78" s="17"/>
      <c r="C78" s="43"/>
      <c r="D78" s="13" t="s">
        <v>75</v>
      </c>
      <c r="E78" s="14">
        <f t="shared" si="6"/>
        <v>2000</v>
      </c>
      <c r="F78" s="14">
        <v>2500</v>
      </c>
      <c r="G78" s="14"/>
      <c r="H78" s="20">
        <f t="shared" si="3"/>
        <v>2500</v>
      </c>
      <c r="I78" s="39" t="s">
        <v>173</v>
      </c>
      <c r="J78" s="39" t="s">
        <v>173</v>
      </c>
      <c r="K78" s="39" t="s">
        <v>173</v>
      </c>
      <c r="L78" s="39" t="s">
        <v>173</v>
      </c>
      <c r="M78" s="40" t="s">
        <v>173</v>
      </c>
      <c r="N78" s="26"/>
    </row>
    <row r="79" spans="1:14" s="18" customFormat="1" ht="29.25" customHeight="1" thickBot="1" x14ac:dyDescent="0.3">
      <c r="A79" s="9" t="s">
        <v>130</v>
      </c>
      <c r="B79" s="8">
        <v>4227</v>
      </c>
      <c r="C79" s="47"/>
      <c r="D79" s="5" t="s">
        <v>30</v>
      </c>
      <c r="E79" s="7">
        <f t="shared" si="6"/>
        <v>28000</v>
      </c>
      <c r="F79" s="7">
        <f>SUM(F80:F82)</f>
        <v>35000</v>
      </c>
      <c r="G79" s="7">
        <f>G82+G83</f>
        <v>87000</v>
      </c>
      <c r="H79" s="20">
        <f t="shared" ref="H79:H82" si="7">F79+G79</f>
        <v>122000</v>
      </c>
      <c r="I79" s="66" t="s">
        <v>173</v>
      </c>
      <c r="J79" s="66" t="s">
        <v>173</v>
      </c>
      <c r="K79" s="66" t="s">
        <v>173</v>
      </c>
      <c r="L79" s="66" t="s">
        <v>173</v>
      </c>
      <c r="M79" s="67" t="s">
        <v>173</v>
      </c>
      <c r="N79" s="26"/>
    </row>
    <row r="80" spans="1:14" s="6" customFormat="1" ht="24" customHeight="1" thickBot="1" x14ac:dyDescent="0.3">
      <c r="A80" s="27" t="s">
        <v>179</v>
      </c>
      <c r="B80" s="28"/>
      <c r="C80" s="49" t="s">
        <v>267</v>
      </c>
      <c r="D80" s="114" t="s">
        <v>279</v>
      </c>
      <c r="E80" s="30">
        <f t="shared" si="6"/>
        <v>8000</v>
      </c>
      <c r="F80" s="30">
        <v>10000</v>
      </c>
      <c r="G80" s="30"/>
      <c r="H80" s="20">
        <f t="shared" si="7"/>
        <v>10000</v>
      </c>
      <c r="I80" s="39" t="s">
        <v>173</v>
      </c>
      <c r="J80" s="39" t="s">
        <v>173</v>
      </c>
      <c r="K80" s="39" t="s">
        <v>173</v>
      </c>
      <c r="L80" s="39" t="s">
        <v>173</v>
      </c>
      <c r="M80" s="40" t="s">
        <v>173</v>
      </c>
      <c r="N80" s="24"/>
    </row>
    <row r="81" spans="1:14" s="18" customFormat="1" ht="24" customHeight="1" thickBot="1" x14ac:dyDescent="0.3">
      <c r="A81" s="27" t="s">
        <v>180</v>
      </c>
      <c r="B81" s="28"/>
      <c r="C81" s="49" t="s">
        <v>257</v>
      </c>
      <c r="D81" s="29" t="s">
        <v>181</v>
      </c>
      <c r="E81" s="30">
        <f t="shared" si="6"/>
        <v>8000</v>
      </c>
      <c r="F81" s="30">
        <v>10000</v>
      </c>
      <c r="G81" s="30"/>
      <c r="H81" s="20">
        <f t="shared" si="7"/>
        <v>10000</v>
      </c>
      <c r="I81" s="39" t="s">
        <v>173</v>
      </c>
      <c r="J81" s="39" t="s">
        <v>173</v>
      </c>
      <c r="K81" s="39" t="s">
        <v>173</v>
      </c>
      <c r="L81" s="39" t="s">
        <v>173</v>
      </c>
      <c r="M81" s="40" t="s">
        <v>173</v>
      </c>
      <c r="N81" s="26"/>
    </row>
    <row r="82" spans="1:14" s="18" customFormat="1" ht="24" customHeight="1" thickBot="1" x14ac:dyDescent="0.3">
      <c r="A82" s="27" t="s">
        <v>182</v>
      </c>
      <c r="B82" s="28"/>
      <c r="C82" s="49" t="s">
        <v>268</v>
      </c>
      <c r="D82" s="29" t="s">
        <v>183</v>
      </c>
      <c r="E82" s="30">
        <f t="shared" si="6"/>
        <v>12000</v>
      </c>
      <c r="F82" s="30">
        <v>15000</v>
      </c>
      <c r="G82" s="30">
        <v>5000</v>
      </c>
      <c r="H82" s="20">
        <f t="shared" si="7"/>
        <v>20000</v>
      </c>
      <c r="I82" s="39" t="s">
        <v>173</v>
      </c>
      <c r="J82" s="39" t="s">
        <v>173</v>
      </c>
      <c r="K82" s="39" t="s">
        <v>173</v>
      </c>
      <c r="L82" s="39" t="s">
        <v>173</v>
      </c>
      <c r="M82" s="40" t="s">
        <v>173</v>
      </c>
      <c r="N82" s="26"/>
    </row>
    <row r="83" spans="1:14" s="18" customFormat="1" ht="24" customHeight="1" thickBot="1" x14ac:dyDescent="0.3">
      <c r="A83" s="27"/>
      <c r="B83" s="28"/>
      <c r="C83" s="49" t="s">
        <v>287</v>
      </c>
      <c r="D83" s="29" t="s">
        <v>286</v>
      </c>
      <c r="E83" s="30"/>
      <c r="F83" s="30"/>
      <c r="G83" s="30">
        <v>82000</v>
      </c>
      <c r="H83" s="20"/>
      <c r="I83" s="134"/>
      <c r="J83" s="134"/>
      <c r="K83" s="134"/>
      <c r="L83" s="134"/>
      <c r="M83" s="135"/>
      <c r="N83" s="26"/>
    </row>
    <row r="84" spans="1:14" s="18" customFormat="1" ht="20.25" customHeight="1" thickBot="1" x14ac:dyDescent="0.3">
      <c r="A84" s="10" t="s">
        <v>131</v>
      </c>
      <c r="B84" s="11">
        <v>4241</v>
      </c>
      <c r="C84" s="51" t="s">
        <v>262</v>
      </c>
      <c r="D84" s="5" t="s">
        <v>31</v>
      </c>
      <c r="E84" s="7">
        <f t="shared" si="6"/>
        <v>3544</v>
      </c>
      <c r="F84" s="7">
        <v>4430</v>
      </c>
      <c r="G84" s="12">
        <v>-1260</v>
      </c>
      <c r="H84" s="20">
        <f>F84+G84</f>
        <v>3170</v>
      </c>
      <c r="I84" s="68" t="s">
        <v>173</v>
      </c>
      <c r="J84" s="68" t="s">
        <v>173</v>
      </c>
      <c r="K84" s="68" t="s">
        <v>173</v>
      </c>
      <c r="L84" s="68" t="s">
        <v>173</v>
      </c>
      <c r="M84" s="69" t="s">
        <v>173</v>
      </c>
      <c r="N84" s="26"/>
    </row>
    <row r="85" spans="1:14" s="6" customFormat="1" ht="25.5" customHeight="1" x14ac:dyDescent="0.25">
      <c r="A85" s="118" t="s">
        <v>289</v>
      </c>
      <c r="B85" s="119"/>
      <c r="C85" s="119"/>
      <c r="D85" s="71"/>
      <c r="E85" s="72"/>
      <c r="F85" s="72"/>
      <c r="G85" s="72"/>
      <c r="H85" s="72"/>
      <c r="I85" s="116"/>
      <c r="J85" s="116"/>
      <c r="K85" s="116"/>
      <c r="L85" s="116"/>
      <c r="M85" s="32"/>
      <c r="N85" s="24"/>
    </row>
    <row r="86" spans="1:14" ht="25.5" customHeight="1" x14ac:dyDescent="0.25">
      <c r="A86" s="118" t="s">
        <v>288</v>
      </c>
      <c r="B86" s="119"/>
      <c r="C86" s="119"/>
      <c r="D86" s="71"/>
      <c r="E86" s="72"/>
      <c r="F86" s="72"/>
      <c r="G86" s="72"/>
      <c r="H86" s="72"/>
      <c r="I86" s="116"/>
      <c r="J86" s="116"/>
      <c r="K86" s="116"/>
      <c r="L86" s="116"/>
      <c r="M86" s="32"/>
      <c r="N86" s="25"/>
    </row>
    <row r="87" spans="1:14" ht="26.25" customHeight="1" x14ac:dyDescent="0.25">
      <c r="A87" s="119"/>
      <c r="B87" s="119"/>
      <c r="C87" s="119"/>
      <c r="D87" s="70" t="s">
        <v>81</v>
      </c>
      <c r="E87" s="72"/>
      <c r="F87" s="72"/>
      <c r="G87" s="72"/>
      <c r="H87" s="72"/>
      <c r="I87" s="116"/>
      <c r="J87" s="116"/>
      <c r="K87" s="116" t="s">
        <v>84</v>
      </c>
      <c r="L87" s="116"/>
      <c r="M87" s="32"/>
      <c r="N87" s="25"/>
    </row>
    <row r="88" spans="1:14" s="6" customFormat="1" ht="27" customHeight="1" x14ac:dyDescent="0.25">
      <c r="A88" s="70"/>
      <c r="B88" s="70"/>
      <c r="C88" s="70"/>
      <c r="D88" s="70" t="s">
        <v>82</v>
      </c>
      <c r="E88" s="72"/>
      <c r="F88" s="72"/>
      <c r="G88" s="72"/>
      <c r="H88" s="72"/>
      <c r="I88" s="116"/>
      <c r="J88" s="116"/>
      <c r="K88" s="116" t="s">
        <v>85</v>
      </c>
      <c r="L88" s="116"/>
      <c r="M88" s="32"/>
      <c r="N88" s="24"/>
    </row>
    <row r="89" spans="1:14" s="18" customFormat="1" ht="19.5" customHeight="1" x14ac:dyDescent="0.25">
      <c r="A89" s="70"/>
      <c r="B89" s="70"/>
      <c r="C89" s="70"/>
      <c r="D89" s="71"/>
      <c r="E89" s="72"/>
      <c r="F89" s="72"/>
      <c r="G89" s="72"/>
      <c r="H89" s="72"/>
      <c r="I89" s="116"/>
      <c r="J89" s="116"/>
      <c r="K89" s="116"/>
      <c r="L89" s="116"/>
      <c r="M89" s="32"/>
      <c r="N89" s="26"/>
    </row>
    <row r="90" spans="1:14" s="18" customFormat="1" ht="19.5" customHeight="1" x14ac:dyDescent="0.25">
      <c r="A90" s="70"/>
      <c r="B90" s="70"/>
      <c r="C90" s="70"/>
      <c r="D90" s="71"/>
      <c r="E90" s="72"/>
      <c r="F90" s="72"/>
      <c r="G90" s="72"/>
      <c r="H90" s="72"/>
      <c r="I90" s="116"/>
      <c r="J90" s="116"/>
      <c r="K90" s="116"/>
      <c r="L90" s="116"/>
      <c r="M90" s="32"/>
      <c r="N90" s="26"/>
    </row>
    <row r="91" spans="1:14" s="18" customFormat="1" ht="33" customHeight="1" x14ac:dyDescent="0.25">
      <c r="A91" s="70"/>
      <c r="B91" s="70"/>
      <c r="C91" s="70"/>
      <c r="D91" s="71" t="s">
        <v>83</v>
      </c>
      <c r="E91" s="72"/>
      <c r="F91" s="72"/>
      <c r="G91" s="72"/>
      <c r="H91" s="72"/>
      <c r="I91" s="116"/>
      <c r="J91" s="116"/>
      <c r="K91" s="116" t="s">
        <v>86</v>
      </c>
      <c r="L91" s="116"/>
      <c r="M91" s="32"/>
      <c r="N91" s="26"/>
    </row>
    <row r="92" spans="1:14" s="6" customFormat="1" ht="26.25" customHeight="1" x14ac:dyDescent="0.25">
      <c r="A92" s="73"/>
      <c r="B92" s="73"/>
      <c r="C92" s="78"/>
      <c r="D92" s="74"/>
      <c r="E92" s="75"/>
      <c r="F92" s="75"/>
      <c r="G92" s="75"/>
      <c r="H92" s="75"/>
      <c r="I92" s="33"/>
      <c r="J92" s="33"/>
      <c r="K92" s="33"/>
      <c r="L92" s="33"/>
      <c r="M92" s="33"/>
      <c r="N92" s="24"/>
    </row>
    <row r="93" spans="1:14" s="15" customFormat="1" x14ac:dyDescent="0.25">
      <c r="A93" s="73"/>
      <c r="B93" s="73"/>
      <c r="C93" s="78"/>
      <c r="D93" s="74"/>
      <c r="E93" s="75"/>
      <c r="F93" s="75"/>
      <c r="G93" s="75"/>
      <c r="H93" s="75"/>
      <c r="I93" s="33"/>
      <c r="J93" s="33"/>
      <c r="K93" s="33"/>
      <c r="L93" s="33"/>
      <c r="M93" s="33"/>
    </row>
    <row r="94" spans="1:14" x14ac:dyDescent="0.25">
      <c r="M94" s="73"/>
    </row>
    <row r="95" spans="1:14" x14ac:dyDescent="0.25">
      <c r="M95" s="73"/>
    </row>
    <row r="96" spans="1:14" x14ac:dyDescent="0.25">
      <c r="M96" s="73"/>
    </row>
    <row r="97" spans="13:13" x14ac:dyDescent="0.25">
      <c r="M97" s="73"/>
    </row>
    <row r="98" spans="13:13" x14ac:dyDescent="0.25">
      <c r="M98" s="73"/>
    </row>
    <row r="99" spans="13:13" x14ac:dyDescent="0.25">
      <c r="M99" s="73"/>
    </row>
    <row r="100" spans="13:13" x14ac:dyDescent="0.25">
      <c r="M100" s="73"/>
    </row>
    <row r="101" spans="13:13" x14ac:dyDescent="0.25">
      <c r="M101" s="73"/>
    </row>
    <row r="102" spans="13:13" x14ac:dyDescent="0.25">
      <c r="M102" s="73"/>
    </row>
    <row r="103" spans="13:13" x14ac:dyDescent="0.25">
      <c r="M103" s="73"/>
    </row>
    <row r="104" spans="13:13" x14ac:dyDescent="0.25">
      <c r="M104" s="73"/>
    </row>
    <row r="105" spans="13:13" x14ac:dyDescent="0.25">
      <c r="M105" s="73"/>
    </row>
    <row r="106" spans="13:13" x14ac:dyDescent="0.25">
      <c r="M106" s="73"/>
    </row>
    <row r="107" spans="13:13" x14ac:dyDescent="0.25">
      <c r="M107" s="73"/>
    </row>
    <row r="108" spans="13:13" x14ac:dyDescent="0.25">
      <c r="M108" s="73"/>
    </row>
    <row r="109" spans="13:13" x14ac:dyDescent="0.25">
      <c r="M109" s="73"/>
    </row>
  </sheetData>
  <sheetProtection algorithmName="SHA-512" hashValue="q1OrG0ZLS2nLmV7pJcgRKM2zxk6LgzoBp/tFZ3OEB/XoEOoEysgPlhuZbPYbRExgtZ5MxYx90g4QCLUs554f4g==" saltValue="q6VOUXKzMncX70iyD53m3w==" spinCount="100000" sheet="1" formatCells="0" formatColumns="0" formatRows="0" insertColumns="0" insertRows="0" insertHyperlinks="0" deleteColumns="0" deleteRows="0" sort="0" autoFilter="0" pivotTables="0"/>
  <mergeCells count="1">
    <mergeCell ref="I11:M11"/>
  </mergeCells>
  <hyperlinks>
    <hyperlink ref="I11:M11" location="'opis konta materijal i sirovine'!A1" display="klikom na Materijal i sirovine dolazi se do opisa konta"/>
    <hyperlink ref="D11:F11" location="'opis konta materijal i sirovine'!A1" display="Materijal i sirovine"/>
  </hyperlinks>
  <pageMargins left="0.35433070866141736" right="0.31496062992125984" top="0.74803149606299213" bottom="0.74803149606299213" header="0.31496062992125984" footer="0.31496062992125984"/>
  <pageSetup paperSize="9" scale="95" orientation="landscape" r:id="rId1"/>
  <headerFooter>
    <oddHeader>&amp;CPrve izmjene i dopune plana nabave roba, radova i usluga za 2020. godinu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H6" sqref="H6"/>
    </sheetView>
  </sheetViews>
  <sheetFormatPr defaultRowHeight="15" x14ac:dyDescent="0.25"/>
  <cols>
    <col min="1" max="1" width="7.140625" style="110" customWidth="1"/>
    <col min="2" max="2" width="8" style="110" customWidth="1"/>
    <col min="3" max="3" width="10" customWidth="1"/>
    <col min="4" max="4" width="25" style="110" customWidth="1"/>
    <col min="5" max="8" width="14.42578125" style="110" customWidth="1"/>
    <col min="10" max="11" width="11.42578125" customWidth="1"/>
  </cols>
  <sheetData>
    <row r="1" spans="1:13" s="110" customFormat="1" ht="77.25" customHeight="1" thickBot="1" x14ac:dyDescent="0.3">
      <c r="A1" s="52" t="s">
        <v>0</v>
      </c>
      <c r="B1" s="53" t="s">
        <v>1</v>
      </c>
      <c r="C1" s="53" t="s">
        <v>170</v>
      </c>
      <c r="D1" s="53" t="s">
        <v>2</v>
      </c>
      <c r="E1" s="54" t="s">
        <v>3</v>
      </c>
      <c r="F1" s="54" t="s">
        <v>4</v>
      </c>
      <c r="G1" s="54" t="s">
        <v>282</v>
      </c>
      <c r="H1" s="54" t="s">
        <v>4</v>
      </c>
      <c r="I1" s="111" t="s">
        <v>5</v>
      </c>
      <c r="J1" s="111" t="s">
        <v>6</v>
      </c>
      <c r="K1" s="111" t="s">
        <v>7</v>
      </c>
      <c r="L1" s="111" t="s">
        <v>8</v>
      </c>
      <c r="M1" s="112" t="s">
        <v>171</v>
      </c>
    </row>
    <row r="2" spans="1:13" ht="31.5" customHeight="1" thickBot="1" x14ac:dyDescent="0.3">
      <c r="A2" s="55" t="s">
        <v>93</v>
      </c>
      <c r="B2" s="56">
        <v>3222</v>
      </c>
      <c r="C2" s="56"/>
      <c r="D2" s="85" t="s">
        <v>9</v>
      </c>
      <c r="E2" s="57">
        <f>SUM(E4,E5,E6,E7,E10,E11,E15,E18,E22,E34,E35)</f>
        <v>676387.82799999998</v>
      </c>
      <c r="F2" s="57">
        <f>F3+F7+F10+F11+F15+F18+F22+F34+F35</f>
        <v>834999.995</v>
      </c>
      <c r="G2" s="57">
        <f>G3+G7+G10+G11+G15+G18+G22+G34+G35</f>
        <v>-185000</v>
      </c>
      <c r="H2" s="57">
        <f t="shared" ref="H2:H12" si="0">F2+G2</f>
        <v>649999.995</v>
      </c>
      <c r="I2" s="58" t="s">
        <v>173</v>
      </c>
      <c r="J2" s="58" t="s">
        <v>173</v>
      </c>
      <c r="K2" s="58" t="s">
        <v>173</v>
      </c>
      <c r="L2" s="58" t="s">
        <v>173</v>
      </c>
      <c r="M2" s="59" t="s">
        <v>173</v>
      </c>
    </row>
    <row r="3" spans="1:13" ht="31.5" customHeight="1" thickBot="1" x14ac:dyDescent="0.3">
      <c r="A3" s="55"/>
      <c r="B3" s="56"/>
      <c r="C3" s="56"/>
      <c r="D3" s="85" t="s">
        <v>281</v>
      </c>
      <c r="E3" s="126">
        <f t="shared" ref="E3:E14" si="1">F3/125%</f>
        <v>208372.88799999998</v>
      </c>
      <c r="F3" s="7">
        <f>F4+F5+F6</f>
        <v>260466.11</v>
      </c>
      <c r="G3" s="7">
        <f>G4+G5+G6</f>
        <v>-53000</v>
      </c>
      <c r="H3" s="57">
        <f t="shared" si="0"/>
        <v>207466.11</v>
      </c>
      <c r="I3" s="58"/>
      <c r="J3" s="58"/>
      <c r="K3" s="58"/>
      <c r="L3" s="58"/>
      <c r="M3" s="59"/>
    </row>
    <row r="4" spans="1:13" ht="31.5" customHeight="1" thickBot="1" x14ac:dyDescent="0.3">
      <c r="A4" s="86" t="s">
        <v>90</v>
      </c>
      <c r="B4" s="87"/>
      <c r="C4" s="60">
        <v>15110000</v>
      </c>
      <c r="D4" s="96" t="s">
        <v>198</v>
      </c>
      <c r="E4" s="97">
        <f>F4/125%</f>
        <v>85600</v>
      </c>
      <c r="F4" s="129">
        <v>107000</v>
      </c>
      <c r="G4" s="129">
        <v>-35000</v>
      </c>
      <c r="H4" s="132">
        <f t="shared" si="0"/>
        <v>72000</v>
      </c>
      <c r="I4" s="61"/>
      <c r="J4" s="61"/>
      <c r="K4" s="61"/>
      <c r="L4" s="61"/>
      <c r="M4" s="62"/>
    </row>
    <row r="5" spans="1:13" ht="31.5" customHeight="1" thickBot="1" x14ac:dyDescent="0.3">
      <c r="A5" s="88" t="s">
        <v>228</v>
      </c>
      <c r="B5" s="89"/>
      <c r="C5" s="35">
        <v>15112000</v>
      </c>
      <c r="D5" s="98" t="s">
        <v>240</v>
      </c>
      <c r="E5" s="97">
        <f t="shared" si="1"/>
        <v>48532.688000000002</v>
      </c>
      <c r="F5" s="99">
        <v>60665.86</v>
      </c>
      <c r="G5" s="99">
        <v>-8000</v>
      </c>
      <c r="H5" s="132">
        <f t="shared" si="0"/>
        <v>52665.86</v>
      </c>
      <c r="I5" s="36"/>
      <c r="J5" s="36"/>
      <c r="K5" s="36"/>
      <c r="L5" s="36"/>
      <c r="M5" s="37"/>
    </row>
    <row r="6" spans="1:13" ht="31.5" customHeight="1" thickBot="1" x14ac:dyDescent="0.3">
      <c r="A6" s="88" t="s">
        <v>91</v>
      </c>
      <c r="B6" s="89"/>
      <c r="C6" s="35">
        <v>15130000</v>
      </c>
      <c r="D6" s="98" t="s">
        <v>199</v>
      </c>
      <c r="E6" s="97">
        <f t="shared" si="1"/>
        <v>74240.2</v>
      </c>
      <c r="F6" s="99">
        <v>92800.25</v>
      </c>
      <c r="G6" s="99">
        <v>-10000</v>
      </c>
      <c r="H6" s="132">
        <f t="shared" si="0"/>
        <v>82800.25</v>
      </c>
      <c r="I6" s="36"/>
      <c r="J6" s="36"/>
      <c r="K6" s="36"/>
      <c r="L6" s="36"/>
      <c r="M6" s="37"/>
    </row>
    <row r="7" spans="1:13" ht="31.5" customHeight="1" thickBot="1" x14ac:dyDescent="0.3">
      <c r="A7" s="88" t="s">
        <v>92</v>
      </c>
      <c r="B7" s="89"/>
      <c r="C7" s="35"/>
      <c r="D7" s="127" t="s">
        <v>197</v>
      </c>
      <c r="E7" s="97">
        <f t="shared" si="1"/>
        <v>85192</v>
      </c>
      <c r="F7" s="128">
        <f>SUM(F8:F9)</f>
        <v>106490</v>
      </c>
      <c r="G7" s="128">
        <f>SUM(G8:G9)</f>
        <v>-31000</v>
      </c>
      <c r="H7" s="128">
        <f t="shared" si="0"/>
        <v>75490</v>
      </c>
      <c r="I7" s="36"/>
      <c r="J7" s="36"/>
      <c r="K7" s="36"/>
      <c r="L7" s="36"/>
      <c r="M7" s="37"/>
    </row>
    <row r="8" spans="1:13" ht="31.5" customHeight="1" thickBot="1" x14ac:dyDescent="0.3">
      <c r="A8" s="16" t="s">
        <v>185</v>
      </c>
      <c r="B8" s="17"/>
      <c r="C8" s="79">
        <v>15331100</v>
      </c>
      <c r="D8" s="13" t="s">
        <v>186</v>
      </c>
      <c r="E8" s="126">
        <f t="shared" si="1"/>
        <v>49436</v>
      </c>
      <c r="F8" s="14">
        <v>61795</v>
      </c>
      <c r="G8" s="14">
        <v>-18000</v>
      </c>
      <c r="H8" s="131">
        <f t="shared" si="0"/>
        <v>43795</v>
      </c>
      <c r="I8" s="39"/>
      <c r="J8" s="39"/>
      <c r="K8" s="39"/>
      <c r="L8" s="39"/>
      <c r="M8" s="40"/>
    </row>
    <row r="9" spans="1:13" ht="31.5" customHeight="1" thickBot="1" x14ac:dyDescent="0.3">
      <c r="A9" s="16" t="s">
        <v>192</v>
      </c>
      <c r="B9" s="17"/>
      <c r="C9" s="38">
        <v>1131000</v>
      </c>
      <c r="D9" s="13" t="s">
        <v>187</v>
      </c>
      <c r="E9" s="126">
        <f t="shared" si="1"/>
        <v>35756</v>
      </c>
      <c r="F9" s="14">
        <v>44695</v>
      </c>
      <c r="G9" s="14">
        <v>-13000</v>
      </c>
      <c r="H9" s="131">
        <f t="shared" si="0"/>
        <v>31695</v>
      </c>
      <c r="I9" s="39"/>
      <c r="J9" s="39"/>
      <c r="K9" s="39"/>
      <c r="L9" s="39"/>
      <c r="M9" s="40"/>
    </row>
    <row r="10" spans="1:13" ht="31.5" customHeight="1" thickBot="1" x14ac:dyDescent="0.3">
      <c r="A10" s="88" t="s">
        <v>136</v>
      </c>
      <c r="B10" s="89"/>
      <c r="C10" s="63">
        <v>15220000</v>
      </c>
      <c r="D10" s="101" t="s">
        <v>196</v>
      </c>
      <c r="E10" s="97">
        <f t="shared" si="1"/>
        <v>38340</v>
      </c>
      <c r="F10" s="128">
        <v>47925</v>
      </c>
      <c r="G10" s="128">
        <v>-13000</v>
      </c>
      <c r="H10" s="128">
        <f t="shared" si="0"/>
        <v>34925</v>
      </c>
      <c r="I10" s="36"/>
      <c r="J10" s="36"/>
      <c r="K10" s="36"/>
      <c r="L10" s="36"/>
      <c r="M10" s="37"/>
    </row>
    <row r="11" spans="1:13" ht="31.5" customHeight="1" thickBot="1" x14ac:dyDescent="0.3">
      <c r="A11" s="88" t="s">
        <v>137</v>
      </c>
      <c r="B11" s="89"/>
      <c r="C11" s="35"/>
      <c r="D11" s="101" t="s">
        <v>195</v>
      </c>
      <c r="E11" s="97">
        <f t="shared" si="1"/>
        <v>42541</v>
      </c>
      <c r="F11" s="128">
        <f>SUM(F12:F14)</f>
        <v>53176.25</v>
      </c>
      <c r="G11" s="128">
        <v>-14000</v>
      </c>
      <c r="H11" s="128">
        <f t="shared" si="0"/>
        <v>39176.25</v>
      </c>
      <c r="I11" s="36"/>
      <c r="J11" s="36"/>
      <c r="K11" s="36"/>
      <c r="L11" s="36"/>
      <c r="M11" s="37"/>
    </row>
    <row r="12" spans="1:13" ht="31.5" customHeight="1" thickBot="1" x14ac:dyDescent="0.3">
      <c r="A12" s="90" t="s">
        <v>188</v>
      </c>
      <c r="B12" s="91"/>
      <c r="C12" s="34">
        <v>15896000</v>
      </c>
      <c r="D12" s="93" t="s">
        <v>190</v>
      </c>
      <c r="E12" s="126">
        <f t="shared" si="1"/>
        <v>18060</v>
      </c>
      <c r="F12" s="103">
        <v>22575</v>
      </c>
      <c r="G12" s="103">
        <v>-5000</v>
      </c>
      <c r="H12" s="131">
        <f t="shared" si="0"/>
        <v>17575</v>
      </c>
      <c r="I12" s="31"/>
      <c r="J12" s="41"/>
      <c r="K12" s="41"/>
      <c r="L12" s="41"/>
      <c r="M12" s="42"/>
    </row>
    <row r="13" spans="1:13" ht="31.5" customHeight="1" thickBot="1" x14ac:dyDescent="0.3">
      <c r="A13" s="90" t="s">
        <v>193</v>
      </c>
      <c r="B13" s="91"/>
      <c r="C13" s="34">
        <v>15555100</v>
      </c>
      <c r="D13" s="93" t="s">
        <v>189</v>
      </c>
      <c r="E13" s="126">
        <f t="shared" si="1"/>
        <v>6810</v>
      </c>
      <c r="F13" s="103">
        <v>8512.5</v>
      </c>
      <c r="G13" s="103">
        <v>-2500</v>
      </c>
      <c r="H13" s="131">
        <f t="shared" ref="H13:H35" si="2">F13+G13</f>
        <v>6012.5</v>
      </c>
      <c r="I13" s="31"/>
      <c r="J13" s="41"/>
      <c r="K13" s="41"/>
      <c r="L13" s="41"/>
      <c r="M13" s="42"/>
    </row>
    <row r="14" spans="1:13" ht="31.5" customHeight="1" x14ac:dyDescent="0.25">
      <c r="A14" s="90" t="s">
        <v>194</v>
      </c>
      <c r="B14" s="91"/>
      <c r="C14" s="34">
        <v>15331170</v>
      </c>
      <c r="D14" s="93" t="s">
        <v>191</v>
      </c>
      <c r="E14" s="126">
        <f t="shared" si="1"/>
        <v>17671</v>
      </c>
      <c r="F14" s="103">
        <v>22088.75</v>
      </c>
      <c r="G14" s="103">
        <v>-7000</v>
      </c>
      <c r="H14" s="131">
        <f t="shared" si="2"/>
        <v>15088.75</v>
      </c>
      <c r="I14" s="31"/>
      <c r="J14" s="41"/>
      <c r="K14" s="41"/>
      <c r="L14" s="41"/>
      <c r="M14" s="42"/>
    </row>
    <row r="15" spans="1:13" ht="31.5" customHeight="1" x14ac:dyDescent="0.25">
      <c r="A15" s="88" t="s">
        <v>138</v>
      </c>
      <c r="B15" s="89"/>
      <c r="C15" s="35"/>
      <c r="D15" s="101" t="s">
        <v>200</v>
      </c>
      <c r="E15" s="100">
        <f>SUM(E16:E17)</f>
        <v>78881</v>
      </c>
      <c r="F15" s="128">
        <f>SUM(F16:F17)</f>
        <v>94551.75</v>
      </c>
      <c r="G15" s="128">
        <f>SUM(G16:G17)</f>
        <v>-33000</v>
      </c>
      <c r="H15" s="128">
        <f>F15+G15</f>
        <v>61551.75</v>
      </c>
      <c r="I15" s="36"/>
      <c r="J15" s="36"/>
      <c r="K15" s="36"/>
      <c r="L15" s="36"/>
      <c r="M15" s="37"/>
    </row>
    <row r="16" spans="1:13" ht="31.5" customHeight="1" thickBot="1" x14ac:dyDescent="0.3">
      <c r="A16" s="16" t="s">
        <v>201</v>
      </c>
      <c r="B16" s="17"/>
      <c r="C16" s="38">
        <v>15511000</v>
      </c>
      <c r="D16" s="13" t="s">
        <v>203</v>
      </c>
      <c r="E16" s="14">
        <v>20250</v>
      </c>
      <c r="F16" s="14">
        <v>21263</v>
      </c>
      <c r="G16" s="14">
        <v>-8000</v>
      </c>
      <c r="H16" s="131">
        <f t="shared" si="2"/>
        <v>13263</v>
      </c>
      <c r="I16" s="39"/>
      <c r="J16" s="39"/>
      <c r="K16" s="39"/>
      <c r="L16" s="39"/>
      <c r="M16" s="40"/>
    </row>
    <row r="17" spans="1:13" ht="31.5" customHeight="1" x14ac:dyDescent="0.25">
      <c r="A17" s="16" t="s">
        <v>202</v>
      </c>
      <c r="B17" s="17"/>
      <c r="C17" s="79">
        <v>15500000</v>
      </c>
      <c r="D17" s="13" t="s">
        <v>204</v>
      </c>
      <c r="E17" s="126">
        <f t="shared" ref="E17" si="3">F17/125%</f>
        <v>58631</v>
      </c>
      <c r="F17" s="14">
        <v>73288.75</v>
      </c>
      <c r="G17" s="14">
        <v>-25000</v>
      </c>
      <c r="H17" s="131">
        <f t="shared" si="2"/>
        <v>48288.75</v>
      </c>
      <c r="I17" s="39"/>
      <c r="J17" s="39"/>
      <c r="K17" s="39"/>
      <c r="L17" s="39"/>
      <c r="M17" s="40"/>
    </row>
    <row r="18" spans="1:13" ht="31.5" customHeight="1" x14ac:dyDescent="0.25">
      <c r="A18" s="88" t="s">
        <v>139</v>
      </c>
      <c r="B18" s="89"/>
      <c r="C18" s="63"/>
      <c r="D18" s="101" t="s">
        <v>205</v>
      </c>
      <c r="E18" s="100">
        <f>SUM(E19:E21)</f>
        <v>51772.639999999999</v>
      </c>
      <c r="F18" s="128">
        <f>SUM(F19:F21)</f>
        <v>60789</v>
      </c>
      <c r="G18" s="128">
        <f>SUM(G19:G21)</f>
        <v>-16000</v>
      </c>
      <c r="H18" s="128">
        <f>F18+G18</f>
        <v>44789</v>
      </c>
      <c r="I18" s="36"/>
      <c r="J18" s="36"/>
      <c r="K18" s="36"/>
      <c r="L18" s="36"/>
      <c r="M18" s="37"/>
    </row>
    <row r="19" spans="1:13" ht="31.5" customHeight="1" x14ac:dyDescent="0.25">
      <c r="A19" s="16" t="s">
        <v>206</v>
      </c>
      <c r="B19" s="17"/>
      <c r="C19" s="38">
        <v>15811100</v>
      </c>
      <c r="D19" s="13" t="s">
        <v>274</v>
      </c>
      <c r="E19" s="130">
        <f>F19-(F19*5/125)</f>
        <v>18848.64</v>
      </c>
      <c r="F19" s="130">
        <v>19634</v>
      </c>
      <c r="G19" s="130">
        <v>-3500</v>
      </c>
      <c r="H19" s="131">
        <f t="shared" si="2"/>
        <v>16134</v>
      </c>
      <c r="I19" s="39"/>
      <c r="J19" s="39"/>
      <c r="K19" s="39"/>
      <c r="L19" s="39"/>
      <c r="M19" s="40"/>
    </row>
    <row r="20" spans="1:13" ht="31.5" customHeight="1" x14ac:dyDescent="0.25">
      <c r="A20" s="16" t="s">
        <v>207</v>
      </c>
      <c r="B20" s="17"/>
      <c r="C20" s="38">
        <v>15812200</v>
      </c>
      <c r="D20" s="13" t="s">
        <v>209</v>
      </c>
      <c r="E20" s="14">
        <v>14924</v>
      </c>
      <c r="F20" s="14">
        <v>18655</v>
      </c>
      <c r="G20" s="14">
        <v>-4500</v>
      </c>
      <c r="H20" s="131">
        <f t="shared" si="2"/>
        <v>14155</v>
      </c>
      <c r="I20" s="31"/>
      <c r="J20" s="39"/>
      <c r="K20" s="39"/>
      <c r="L20" s="39"/>
      <c r="M20" s="40"/>
    </row>
    <row r="21" spans="1:13" ht="31.5" customHeight="1" x14ac:dyDescent="0.25">
      <c r="A21" s="16" t="s">
        <v>208</v>
      </c>
      <c r="B21" s="17"/>
      <c r="C21" s="38">
        <v>15812200</v>
      </c>
      <c r="D21" s="13" t="s">
        <v>210</v>
      </c>
      <c r="E21" s="14">
        <v>18000</v>
      </c>
      <c r="F21" s="14">
        <v>22500</v>
      </c>
      <c r="G21" s="14">
        <v>-8000</v>
      </c>
      <c r="H21" s="131">
        <f t="shared" si="2"/>
        <v>14500</v>
      </c>
      <c r="I21" s="39"/>
      <c r="J21" s="39"/>
      <c r="K21" s="39"/>
      <c r="L21" s="39"/>
      <c r="M21" s="40"/>
    </row>
    <row r="22" spans="1:13" ht="31.5" customHeight="1" x14ac:dyDescent="0.25">
      <c r="A22" s="88" t="s">
        <v>140</v>
      </c>
      <c r="B22" s="89"/>
      <c r="C22" s="35"/>
      <c r="D22" s="104" t="s">
        <v>211</v>
      </c>
      <c r="E22" s="100">
        <f>SUM(E23:E33)</f>
        <v>150869.79999999999</v>
      </c>
      <c r="F22" s="128">
        <f>SUM(F23:F33)</f>
        <v>186078.76500000001</v>
      </c>
      <c r="G22" s="128">
        <f>SUM(G23:G33)</f>
        <v>-25000</v>
      </c>
      <c r="H22" s="128">
        <f>F22+G22</f>
        <v>161078.76500000001</v>
      </c>
      <c r="I22" s="36"/>
      <c r="J22" s="36"/>
      <c r="K22" s="36"/>
      <c r="L22" s="36"/>
      <c r="M22" s="37"/>
    </row>
    <row r="23" spans="1:13" ht="31.5" customHeight="1" x14ac:dyDescent="0.25">
      <c r="A23" s="90" t="s">
        <v>212</v>
      </c>
      <c r="B23" s="91"/>
      <c r="C23" s="34">
        <v>1242000</v>
      </c>
      <c r="D23" s="91" t="s">
        <v>214</v>
      </c>
      <c r="E23" s="103">
        <v>11000</v>
      </c>
      <c r="F23" s="103">
        <v>13750</v>
      </c>
      <c r="G23" s="103">
        <v>-2000</v>
      </c>
      <c r="H23" s="131">
        <f t="shared" si="2"/>
        <v>11750</v>
      </c>
      <c r="I23" s="31"/>
      <c r="J23" s="41"/>
      <c r="K23" s="39"/>
      <c r="L23" s="41"/>
      <c r="M23" s="42"/>
    </row>
    <row r="24" spans="1:13" ht="31.5" customHeight="1" x14ac:dyDescent="0.25">
      <c r="A24" s="90" t="s">
        <v>213</v>
      </c>
      <c r="B24" s="91"/>
      <c r="C24" s="34">
        <v>15332000</v>
      </c>
      <c r="D24" s="91" t="s">
        <v>215</v>
      </c>
      <c r="E24" s="103">
        <v>5871</v>
      </c>
      <c r="F24" s="103">
        <v>7338.75</v>
      </c>
      <c r="G24" s="103">
        <v>-900</v>
      </c>
      <c r="H24" s="131">
        <f t="shared" si="2"/>
        <v>6438.75</v>
      </c>
      <c r="I24" s="31"/>
      <c r="J24" s="41"/>
      <c r="K24" s="39"/>
      <c r="L24" s="41"/>
      <c r="M24" s="42"/>
    </row>
    <row r="25" spans="1:13" ht="31.5" customHeight="1" x14ac:dyDescent="0.25">
      <c r="A25" s="90" t="s">
        <v>216</v>
      </c>
      <c r="B25" s="91"/>
      <c r="C25" s="34">
        <v>15864000</v>
      </c>
      <c r="D25" s="91" t="s">
        <v>217</v>
      </c>
      <c r="E25" s="103">
        <v>1853</v>
      </c>
      <c r="F25" s="103">
        <v>2316.25</v>
      </c>
      <c r="G25" s="103">
        <v>-300</v>
      </c>
      <c r="H25" s="131">
        <f t="shared" si="2"/>
        <v>2016.25</v>
      </c>
      <c r="I25" s="31"/>
      <c r="J25" s="41"/>
      <c r="K25" s="39"/>
      <c r="L25" s="41"/>
      <c r="M25" s="42"/>
    </row>
    <row r="26" spans="1:13" ht="37.5" customHeight="1" x14ac:dyDescent="0.25">
      <c r="A26" s="90" t="s">
        <v>219</v>
      </c>
      <c r="B26" s="91"/>
      <c r="C26" s="34" t="s">
        <v>276</v>
      </c>
      <c r="D26" s="91" t="s">
        <v>218</v>
      </c>
      <c r="E26" s="103">
        <v>18344</v>
      </c>
      <c r="F26" s="103">
        <v>21070.720000000001</v>
      </c>
      <c r="G26" s="103">
        <v>-3000</v>
      </c>
      <c r="H26" s="131">
        <f t="shared" si="2"/>
        <v>18070.72</v>
      </c>
      <c r="I26" s="31"/>
      <c r="J26" s="41"/>
      <c r="K26" s="39"/>
      <c r="L26" s="41"/>
      <c r="M26" s="42"/>
    </row>
    <row r="27" spans="1:13" ht="31.5" customHeight="1" x14ac:dyDescent="0.25">
      <c r="A27" s="90" t="s">
        <v>232</v>
      </c>
      <c r="B27" s="91"/>
      <c r="C27" s="34">
        <v>15431000</v>
      </c>
      <c r="D27" s="105" t="s">
        <v>220</v>
      </c>
      <c r="E27" s="103">
        <v>4130</v>
      </c>
      <c r="F27" s="103">
        <v>5162.5</v>
      </c>
      <c r="G27" s="103">
        <v>-300</v>
      </c>
      <c r="H27" s="131">
        <f t="shared" si="2"/>
        <v>4862.5</v>
      </c>
      <c r="I27" s="31"/>
      <c r="J27" s="41"/>
      <c r="K27" s="39"/>
      <c r="L27" s="41"/>
      <c r="M27" s="42"/>
    </row>
    <row r="28" spans="1:13" ht="31.5" customHeight="1" x14ac:dyDescent="0.25">
      <c r="A28" s="90" t="s">
        <v>233</v>
      </c>
      <c r="B28" s="91"/>
      <c r="C28" s="34">
        <v>15612000</v>
      </c>
      <c r="D28" s="105" t="s">
        <v>221</v>
      </c>
      <c r="E28" s="103">
        <v>12511.1</v>
      </c>
      <c r="F28" s="103">
        <v>15052.17</v>
      </c>
      <c r="G28" s="103">
        <v>-3000</v>
      </c>
      <c r="H28" s="131">
        <f t="shared" si="2"/>
        <v>12052.17</v>
      </c>
      <c r="I28" s="31"/>
      <c r="J28" s="41"/>
      <c r="K28" s="39"/>
      <c r="L28" s="41"/>
      <c r="M28" s="42"/>
    </row>
    <row r="29" spans="1:13" ht="31.5" customHeight="1" x14ac:dyDescent="0.25">
      <c r="A29" s="90" t="s">
        <v>234</v>
      </c>
      <c r="B29" s="91"/>
      <c r="C29" s="34">
        <v>15331400</v>
      </c>
      <c r="D29" s="105" t="s">
        <v>222</v>
      </c>
      <c r="E29" s="103">
        <v>16883</v>
      </c>
      <c r="F29" s="103">
        <v>21041.25</v>
      </c>
      <c r="G29" s="103">
        <v>-2500</v>
      </c>
      <c r="H29" s="131">
        <f t="shared" si="2"/>
        <v>18541.25</v>
      </c>
      <c r="I29" s="31"/>
      <c r="J29" s="41"/>
      <c r="K29" s="39"/>
      <c r="L29" s="41"/>
      <c r="M29" s="42"/>
    </row>
    <row r="30" spans="1:13" ht="31.5" customHeight="1" x14ac:dyDescent="0.25">
      <c r="A30" s="90" t="s">
        <v>235</v>
      </c>
      <c r="B30" s="91"/>
      <c r="C30" s="34">
        <v>15980000</v>
      </c>
      <c r="D30" s="105" t="s">
        <v>223</v>
      </c>
      <c r="E30" s="103">
        <v>8506.4</v>
      </c>
      <c r="F30" s="103">
        <v>10633</v>
      </c>
      <c r="G30" s="103">
        <v>-1500</v>
      </c>
      <c r="H30" s="131">
        <f t="shared" si="2"/>
        <v>9133</v>
      </c>
      <c r="I30" s="31"/>
      <c r="J30" s="41"/>
      <c r="K30" s="39"/>
      <c r="L30" s="41"/>
      <c r="M30" s="42"/>
    </row>
    <row r="31" spans="1:13" ht="31.5" customHeight="1" x14ac:dyDescent="0.25">
      <c r="A31" s="90" t="s">
        <v>236</v>
      </c>
      <c r="B31" s="91"/>
      <c r="C31" s="34">
        <v>15851100</v>
      </c>
      <c r="D31" s="105" t="s">
        <v>226</v>
      </c>
      <c r="E31" s="103">
        <v>24286</v>
      </c>
      <c r="F31" s="103">
        <v>30357.5</v>
      </c>
      <c r="G31" s="103">
        <v>-3500</v>
      </c>
      <c r="H31" s="131">
        <f t="shared" si="2"/>
        <v>26857.5</v>
      </c>
      <c r="I31" s="31"/>
      <c r="J31" s="41"/>
      <c r="K31" s="39"/>
      <c r="L31" s="41"/>
      <c r="M31" s="42"/>
    </row>
    <row r="32" spans="1:13" ht="31.5" customHeight="1" x14ac:dyDescent="0.25">
      <c r="A32" s="90" t="s">
        <v>237</v>
      </c>
      <c r="B32" s="91"/>
      <c r="C32" s="34">
        <v>15800000</v>
      </c>
      <c r="D32" s="105" t="s">
        <v>227</v>
      </c>
      <c r="E32" s="103">
        <v>31694</v>
      </c>
      <c r="F32" s="102">
        <v>39617.5</v>
      </c>
      <c r="G32" s="102">
        <v>-4500</v>
      </c>
      <c r="H32" s="131">
        <f t="shared" si="2"/>
        <v>35117.5</v>
      </c>
      <c r="I32" s="31"/>
      <c r="J32" s="41"/>
      <c r="K32" s="39"/>
      <c r="L32" s="41"/>
      <c r="M32" s="42"/>
    </row>
    <row r="33" spans="1:13" ht="36.75" customHeight="1" x14ac:dyDescent="0.25">
      <c r="A33" s="92" t="s">
        <v>238</v>
      </c>
      <c r="B33" s="93"/>
      <c r="C33" s="34" t="s">
        <v>275</v>
      </c>
      <c r="D33" s="91" t="s">
        <v>224</v>
      </c>
      <c r="E33" s="103">
        <v>15791.3</v>
      </c>
      <c r="F33" s="103">
        <v>19739.125</v>
      </c>
      <c r="G33" s="103">
        <v>-3500</v>
      </c>
      <c r="H33" s="131">
        <f t="shared" si="2"/>
        <v>16239.125</v>
      </c>
      <c r="I33" s="31"/>
      <c r="J33" s="44"/>
      <c r="K33" s="45"/>
      <c r="L33" s="41"/>
      <c r="M33" s="46"/>
    </row>
    <row r="34" spans="1:13" ht="31.5" customHeight="1" x14ac:dyDescent="0.25">
      <c r="A34" s="88" t="s">
        <v>141</v>
      </c>
      <c r="B34" s="89"/>
      <c r="C34" s="35"/>
      <c r="D34" s="101" t="s">
        <v>225</v>
      </c>
      <c r="E34" s="100">
        <v>12000</v>
      </c>
      <c r="F34" s="100">
        <v>15000</v>
      </c>
      <c r="G34" s="100">
        <v>0</v>
      </c>
      <c r="H34" s="100">
        <f t="shared" si="2"/>
        <v>15000</v>
      </c>
      <c r="I34" s="36"/>
      <c r="J34" s="36"/>
      <c r="K34" s="36"/>
      <c r="L34" s="36"/>
      <c r="M34" s="37"/>
    </row>
    <row r="35" spans="1:13" ht="31.5" customHeight="1" thickBot="1" x14ac:dyDescent="0.3">
      <c r="A35" s="94" t="s">
        <v>142</v>
      </c>
      <c r="B35" s="95"/>
      <c r="C35" s="80" t="s">
        <v>277</v>
      </c>
      <c r="D35" s="106" t="s">
        <v>230</v>
      </c>
      <c r="E35" s="107">
        <v>8418.5</v>
      </c>
      <c r="F35" s="107">
        <v>10523.12</v>
      </c>
      <c r="G35" s="107">
        <v>0</v>
      </c>
      <c r="H35" s="107">
        <f t="shared" si="2"/>
        <v>10523.12</v>
      </c>
      <c r="I35" s="64"/>
      <c r="J35" s="64"/>
      <c r="K35" s="64"/>
      <c r="L35" s="64"/>
      <c r="M35" s="65"/>
    </row>
  </sheetData>
  <sheetProtection algorithmName="SHA-512" hashValue="BSIOpSnWQKub3l7UYBs/+6FI09r5/IaDyNtK8il36PuUTnha/Ipff1efNOh84GMe6I+LY0OVmkDkT68BkrjAYQ==" saltValue="DhqBeZos1UhbMhycExcKIw==" spinCount="100000" sheet="1" formatCells="0" formatColumns="0" formatRows="0" insertColumns="0" insertRows="0" insertHyperlinks="0" deleteColumns="0" deleteRows="0" sort="0" autoFilter="0" pivotTables="0"/>
  <hyperlinks>
    <hyperlink ref="D2" location="'plan nabave'!A1" display="Materijal i sirovin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plan nabave</vt:lpstr>
      <vt:lpstr>opis konta materijal i sirovine</vt:lpstr>
      <vt:lpstr>'opis konta materijal i sirovine'!Print_Area</vt:lpstr>
      <vt:lpstr>'plan nabave'!Print_Area</vt:lpstr>
      <vt:lpstr>'opis konta materijal i sirovine'!Print_Titles</vt:lpstr>
      <vt:lpstr>'plan nabave'!Print_Titles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Davor</cp:lastModifiedBy>
  <cp:lastPrinted>2020-05-21T08:54:43Z</cp:lastPrinted>
  <dcterms:created xsi:type="dcterms:W3CDTF">2017-11-13T14:18:13Z</dcterms:created>
  <dcterms:modified xsi:type="dcterms:W3CDTF">2020-07-10T09:20:31Z</dcterms:modified>
  <cp:contentStatus/>
</cp:coreProperties>
</file>